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6795" windowHeight="4620" tabRatio="864" activeTab="1"/>
  </bookViews>
  <sheets>
    <sheet name="TT" sheetId="1" r:id="rId1"/>
    <sheet name="Viec 09T-2017" sheetId="2" r:id="rId2"/>
    <sheet name="Tien 09T-2017" sheetId="3" r:id="rId3"/>
    <sheet name="Viec 10-2015" sheetId="4" state="hidden" r:id="rId4"/>
    <sheet name="Tien 10-2015" sheetId="5" state="hidden" r:id="rId5"/>
    <sheet name="11" sheetId="6" r:id="rId6"/>
    <sheet name="12" sheetId="7" r:id="rId7"/>
    <sheet name="Khang nghi 17" sheetId="8" state="hidden" r:id="rId8"/>
    <sheet name="BC chat luong CB mau 14" sheetId="9" state="hidden" r:id="rId9"/>
    <sheet name="Co cau bien che mau 13" sheetId="10" state="hidden" r:id="rId10"/>
    <sheet name="sua  mau an tuyen khong ro 9" sheetId="11" state="hidden" r:id="rId11"/>
    <sheet name="01" sheetId="12" r:id="rId12"/>
    <sheet name="02" sheetId="13" r:id="rId13"/>
    <sheet name="03" sheetId="14" r:id="rId14"/>
    <sheet name="04" sheetId="15" r:id="rId15"/>
    <sheet name="05 " sheetId="16" r:id="rId16"/>
  </sheets>
  <externalReferences>
    <externalReference r:id="rId19"/>
    <externalReference r:id="rId20"/>
    <externalReference r:id="rId21"/>
    <externalReference r:id="rId22"/>
    <externalReference r:id="rId23"/>
    <externalReference r:id="rId24"/>
    <externalReference r:id="rId25"/>
    <externalReference r:id="rId26"/>
  </externalReferences>
  <definedNames>
    <definedName name="_xlfn.COUNTIFS" hidden="1">#NAME?</definedName>
    <definedName name="_xlfn.SUMIFS" hidden="1">#NAME?</definedName>
    <definedName name="Nguyennhan">'[2]Nguyen_nhan'!$B$3:$B$16</definedName>
    <definedName name="Nguyennhan1">'[5]Nguyen_nhan'!$B$3:$B$16</definedName>
    <definedName name="_xlnm.Print_Area" localSheetId="11">'01'!$A$1:$N$37</definedName>
    <definedName name="_xlnm.Print_Area" localSheetId="12">'02'!$A$1:$O$38</definedName>
    <definedName name="_xlnm.Print_Area" localSheetId="13">'03'!$A$1:$N$37</definedName>
    <definedName name="_xlnm.Print_Area" localSheetId="14">'04'!$A$1:$O$37</definedName>
    <definedName name="_xlnm.Print_Area" localSheetId="5">'11'!$A$1:$U$87</definedName>
    <definedName name="_xlnm.Print_Area" localSheetId="6">'12'!$A$1:$U$87</definedName>
    <definedName name="_xlnm.Print_Area" localSheetId="2">'Tien 09T-2017'!$A$1:$T$85</definedName>
    <definedName name="_xlnm.Print_Area" localSheetId="4">'Tien 10-2015'!$A$1:$U$88</definedName>
    <definedName name="_xlnm.Print_Area" localSheetId="1">'Viec 09T-2017'!$A$1:$S$85</definedName>
    <definedName name="_xlnm.Print_Area" localSheetId="3">'Viec 10-2015'!$A$1:$V$89</definedName>
    <definedName name="_xlnm.Print_Titles" localSheetId="5">'11'!$8:$14</definedName>
    <definedName name="_xlnm.Print_Titles" localSheetId="6">'12'!$8:$14</definedName>
    <definedName name="_xlnm.Print_Titles" localSheetId="2">'Tien 09T-2017'!$7:$12</definedName>
    <definedName name="_xlnm.Print_Titles" localSheetId="4">'Tien 10-2015'!$6:$12</definedName>
    <definedName name="_xlnm.Print_Titles" localSheetId="1">'Viec 09T-2017'!$7:$12</definedName>
    <definedName name="_xlnm.Print_Titles" localSheetId="3">'Viec 10-2015'!$8:$14</definedName>
    <definedName name="TCTD">#REF!</definedName>
  </definedNames>
  <calcPr fullCalcOnLoad="1"/>
</workbook>
</file>

<file path=xl/comments5.xml><?xml version="1.0" encoding="utf-8"?>
<comments xmlns="http://schemas.openxmlformats.org/spreadsheetml/2006/main">
  <authors>
    <author>Office</author>
  </authors>
  <commentList>
    <comment ref="C62" authorId="0">
      <text>
        <r>
          <rPr>
            <b/>
            <sz val="8"/>
            <rFont val="Tahoma"/>
            <family val="2"/>
          </rPr>
          <t>Office:</t>
        </r>
        <r>
          <rPr>
            <sz val="8"/>
            <rFont val="Tahoma"/>
            <family val="2"/>
          </rPr>
          <t xml:space="preserve">
 Ghi chú:
Do quá trình nhập liệu sai sót nên Phòng nghiệp vụ thuộc Cục THADS tỉnh Tây Ninh đã thay đổi số liệu danh sách tiền, việc chuyển kỳ sau năm 2013 có thay đổi do vậy báo cáo thống kê tháng 02/2013 có thay đổi số chuyển kỳ sau (về giá trị, về việc không thay đổi).
Cục THADS tỉnh Tây Ninh sẽ có báo cáo giải trình số liệu gửi về Tổng cục sớm nhất để báo cáo về Trung tâm dữ liệu, thông tin và thống kê điều chỉnh.</t>
        </r>
      </text>
    </comment>
  </commentList>
</comments>
</file>

<file path=xl/sharedStrings.xml><?xml version="1.0" encoding="utf-8"?>
<sst xmlns="http://schemas.openxmlformats.org/spreadsheetml/2006/main" count="1998" uniqueCount="511">
  <si>
    <t>I</t>
  </si>
  <si>
    <t>II</t>
  </si>
  <si>
    <t xml:space="preserve">Tổng số
</t>
  </si>
  <si>
    <t>………………………………….</t>
  </si>
  <si>
    <t>Số việc</t>
  </si>
  <si>
    <t xml:space="preserve"> </t>
  </si>
  <si>
    <t>A</t>
  </si>
  <si>
    <t>Chia ra:</t>
  </si>
  <si>
    <t>Đơn vị tính: Việc</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</si>
  <si>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</si>
  <si>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</si>
  <si>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</si>
  <si>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</si>
  <si>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</si>
  <si>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</si>
  <si>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</si>
  <si>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</si>
  <si>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Tổng số</t>
  </si>
  <si>
    <t>Tổng số</t>
  </si>
  <si>
    <t>Tổng số</t>
  </si>
  <si>
    <t xml:space="preserve">    NGƯỜI LẬP BIỂU</t>
  </si>
  <si>
    <t xml:space="preserve">         CỤC TRƯỞNG (CHI CỤC TRƯỞNG)</t>
  </si>
  <si>
    <t>Ghi chú:</t>
  </si>
  <si>
    <t xml:space="preserve">Ghi chú:  </t>
  </si>
  <si>
    <t>1</t>
  </si>
  <si>
    <t>2</t>
  </si>
  <si>
    <t>3</t>
  </si>
  <si>
    <t xml:space="preserve"> - Biểu mẫu này dùng cho Cục Thi hành án dân sự và Chi cục Thi hành án dân sự;</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</si>
  <si>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</si>
  <si>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</si>
  <si>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</si>
  <si>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</si>
  <si>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</si>
  <si>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</si>
  <si>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</si>
  <si>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</si>
  <si>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</si>
  <si>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</si>
  <si>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</si>
  <si>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Ngày nhận báo cáo….……</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</si>
  <si>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</si>
  <si>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</si>
  <si>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</si>
  <si>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</si>
  <si>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</si>
  <si>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</si>
  <si>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</si>
  <si>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</si>
  <si>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</si>
  <si>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</si>
  <si>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</si>
  <si>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10</t>
  </si>
  <si>
    <t>……………………………………</t>
  </si>
  <si>
    <t>11</t>
  </si>
  <si>
    <t>12</t>
  </si>
  <si>
    <t>13</t>
  </si>
  <si>
    <t>14</t>
  </si>
  <si>
    <t>ngày 03 tháng 01 năm 2013</t>
  </si>
  <si>
    <t>STT</t>
  </si>
  <si>
    <t>15</t>
  </si>
  <si>
    <t>16</t>
  </si>
  <si>
    <t>17</t>
  </si>
  <si>
    <t>18</t>
  </si>
  <si>
    <t>19</t>
  </si>
  <si>
    <t>20</t>
  </si>
  <si>
    <t>21</t>
  </si>
  <si>
    <t>22</t>
  </si>
  <si>
    <t>23</t>
  </si>
  <si>
    <t>24</t>
  </si>
  <si>
    <t>25</t>
  </si>
  <si>
    <t>26</t>
  </si>
  <si>
    <t>27</t>
  </si>
  <si>
    <t>28</t>
  </si>
  <si>
    <t>29</t>
  </si>
  <si>
    <t>30</t>
  </si>
  <si>
    <t>Điện Biên</t>
  </si>
  <si>
    <t>Gia Lai</t>
  </si>
  <si>
    <t>Hà Giang</t>
  </si>
  <si>
    <t>Hà Nam</t>
  </si>
  <si>
    <t>Hà Nội</t>
  </si>
  <si>
    <t>Hải Dương</t>
  </si>
  <si>
    <t>Hải Phòng</t>
  </si>
  <si>
    <t>Hòa Bình</t>
  </si>
  <si>
    <t>Hưng Yên</t>
  </si>
  <si>
    <t>Lai Châu</t>
  </si>
  <si>
    <t>Lạng Sơn</t>
  </si>
  <si>
    <t>Lào Cai</t>
  </si>
  <si>
    <t>Nam Định</t>
  </si>
  <si>
    <t>Ninh Bình</t>
  </si>
  <si>
    <t>Phú Thọ</t>
  </si>
  <si>
    <t>Quảng Ninh</t>
  </si>
  <si>
    <t>Sơn La</t>
  </si>
  <si>
    <t>Thái Bình</t>
  </si>
  <si>
    <t>Thái Nguyên</t>
  </si>
  <si>
    <t>Thanh Hóa</t>
  </si>
  <si>
    <t>Tuyên Quang</t>
  </si>
  <si>
    <t>Vĩnh Phúc</t>
  </si>
  <si>
    <t>Yên Bái</t>
  </si>
  <si>
    <t xml:space="preserve"> Ngày nhận báo cáo:………………...…</t>
  </si>
  <si>
    <t>Đơn vị tính: Việc,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</si>
  <si>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</si>
  <si>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</si>
  <si>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</si>
  <si>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</si>
  <si>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</si>
  <si>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</si>
  <si>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</si>
  <si>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</si>
  <si>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</si>
  <si>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</si>
  <si>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</si>
  <si>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Chia ra;</t>
  </si>
  <si>
    <t>Số năm trước chuyển sang</t>
  </si>
  <si>
    <t>Số mới nhận</t>
  </si>
  <si>
    <t xml:space="preserve">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</si>
  <si>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</si>
  <si>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</si>
  <si>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</si>
  <si>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</si>
  <si>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 xml:space="preserve">            A</t>
  </si>
  <si>
    <t>………….., ngày……tháng …. năm  ……</t>
  </si>
  <si>
    <t>( ký, họ tên)</t>
  </si>
  <si>
    <t>( ký, họ tên, đóng dấu)</t>
  </si>
  <si>
    <t>Ghi chú:</t>
  </si>
  <si>
    <t>Đơn vị gửi báo cáo………………</t>
  </si>
  <si>
    <t>Đơn vị nhận báo cáo………….…..</t>
  </si>
  <si>
    <t>Đơn vị tính: việc và đơn</t>
  </si>
  <si>
    <t xml:space="preserve">Tổng số đơn tiếp nhận (Đơn)
</t>
  </si>
  <si>
    <t>Số việc tiếp nhận( Việc)</t>
  </si>
  <si>
    <t xml:space="preserve">Kết quả giải quyết số việc thuộc thẩm quyền (Viêc) </t>
  </si>
  <si>
    <t xml:space="preserve">Tổng số </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</si>
  <si>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</si>
  <si>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</si>
  <si>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</si>
  <si>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</si>
  <si>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</si>
  <si>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</si>
  <si>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</si>
  <si>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</si>
  <si>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</si>
  <si>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</si>
  <si>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</si>
  <si>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</si>
  <si>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</si>
  <si>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</si>
  <si>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</si>
  <si>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</si>
  <si>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Biểu số: 13/TK-THA</t>
  </si>
  <si>
    <t>KẾT QUẢ THỰC HIỆN CHỈ TIÊU BIÊN CHẾ VÀ CƠ CẤU
CÔNG CHỨC CỦA CƠ QUAN THI HÀNH ÁN DÂN SỰ</t>
  </si>
  <si>
    <t>Ban hành kèm theo TT số: 01/2013/TT-BTP</t>
  </si>
  <si>
    <t xml:space="preserve">        …………tháng/năm .……………</t>
  </si>
  <si>
    <t>………...………………………….</t>
  </si>
  <si>
    <t>Đơn vị tính: Người</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</si>
  <si>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</si>
  <si>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</si>
  <si>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</si>
  <si>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</si>
  <si>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</si>
  <si>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</si>
  <si>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</si>
  <si>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</si>
  <si>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</si>
  <si>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</si>
  <si>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</si>
  <si>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</si>
  <si>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</si>
  <si>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 xml:space="preserve">Sơ cấp
</t>
  </si>
  <si>
    <t>TTr VCC</t>
  </si>
  <si>
    <t>TTrVC</t>
  </si>
  <si>
    <t xml:space="preserve">TTr viên </t>
  </si>
  <si>
    <t>Thư ký</t>
  </si>
  <si>
    <t>CV CC</t>
  </si>
  <si>
    <t>CVC</t>
  </si>
  <si>
    <t xml:space="preserve">CV
</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</si>
  <si>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</si>
  <si>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</si>
  <si>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</si>
  <si>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</si>
  <si>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</si>
  <si>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</si>
  <si>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</si>
  <si>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</si>
  <si>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Đơn vị gửi báo cáo……......…………</t>
  </si>
  <si>
    <t>CỦA CƠ QUAN THI HÀNH ÁN DÂN SỰ</t>
  </si>
  <si>
    <t>…………………….…………………</t>
  </si>
  <si>
    <t>…………tháng/năm ……………</t>
  </si>
  <si>
    <t>Đơn vị nhận báo cáo…....……….…..</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</si>
  <si>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</si>
  <si>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</si>
  <si>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</si>
  <si>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</si>
  <si>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</si>
  <si>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</si>
  <si>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</si>
  <si>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</si>
  <si>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</si>
  <si>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</si>
  <si>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</si>
  <si>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</si>
  <si>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</si>
  <si>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</si>
  <si>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CC</t>
  </si>
  <si>
    <t>CV</t>
  </si>
  <si>
    <t>TC</t>
  </si>
  <si>
    <t>SC</t>
  </si>
  <si>
    <t>Tổng cộng</t>
  </si>
  <si>
    <t xml:space="preserve"> ……………., ngày…… tháng….... năm ………</t>
  </si>
  <si>
    <t xml:space="preserve">- Biểu mẫu này dùng cho Cục Thi hành án dân sự; </t>
  </si>
  <si>
    <t>- Cột 1= cột 2+cột 3+cột 4+cột 5+ cột 6+ cột 7 +cột 8.</t>
  </si>
  <si>
    <t>- Biểu mẫu này dùng cho Chi cục Thi hành án dân sự và Cục Thi hành án dân sự;</t>
  </si>
  <si>
    <t xml:space="preserve">- Đối với Chi cục thi hành án dân sự chỉ thống kê số chung của Chi cục; </t>
  </si>
  <si>
    <t xml:space="preserve">Số việc bị kháng nghị
</t>
  </si>
  <si>
    <t xml:space="preserve"> Số tiền bị kháng nghị
</t>
  </si>
  <si>
    <t>Số việc và số tiền do Tòa án kháng nghị</t>
  </si>
  <si>
    <t>Số việc và  số tiền do Viện kiểm sát kháng nghị</t>
  </si>
  <si>
    <t>Số việc và số tiền bị kháng nghị</t>
  </si>
  <si>
    <t xml:space="preserve">Số việc và số tiền bị kháng nghị đã được giải quyết </t>
  </si>
  <si>
    <t>Chấp nhận toàn bộ</t>
  </si>
  <si>
    <t>Chấp nhận một phần</t>
  </si>
  <si>
    <t>Không chấp nhận</t>
  </si>
  <si>
    <t>Số  tiền</t>
  </si>
  <si>
    <t xml:space="preserve">Chấp nhận một phần </t>
  </si>
  <si>
    <t xml:space="preserve">Không chấp nhận </t>
  </si>
  <si>
    <t>………..…, ngày ….. tháng…. năm ……...</t>
  </si>
  <si>
    <t xml:space="preserve">                                                              ……………., ngày…… tháng….... năm ………</t>
  </si>
  <si>
    <t xml:space="preserve">   CỤC TRƯỞNG (CHI CỤC TRƯỞNG)</t>
  </si>
  <si>
    <t>-Cột 1= cột 3+cột 11; cột 2= cột 4+cột 12.</t>
  </si>
  <si>
    <t>Kết quả giải quyết</t>
  </si>
  <si>
    <t>Tổng số đơn tiếp nhận (Đơn)</t>
  </si>
  <si>
    <t>Số mới nhận</t>
  </si>
  <si>
    <t>=G14+H14=I14+L14</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</si>
  <si>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</si>
  <si>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</si>
  <si>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</si>
  <si>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</si>
  <si>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</si>
  <si>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</si>
  <si>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</si>
  <si>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</si>
  <si>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</si>
  <si>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</si>
  <si>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</si>
  <si>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</si>
  <si>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</si>
  <si>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</si>
  <si>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</si>
  <si>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</si>
  <si>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</si>
  <si>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</si>
  <si>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</si>
  <si>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</si>
  <si>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</si>
  <si>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</si>
  <si>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</si>
  <si>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</si>
  <si>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</si>
  <si>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</si>
  <si>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</si>
  <si>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</si>
  <si>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</si>
  <si>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</si>
  <si>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</si>
  <si>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</si>
  <si>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</si>
  <si>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Bình Dương</t>
  </si>
  <si>
    <t>Hậu Giang</t>
  </si>
  <si>
    <t>An Giang</t>
  </si>
  <si>
    <t>Bạc Liêu</t>
  </si>
  <si>
    <t>Bình Phước</t>
  </si>
  <si>
    <t>Cà Mau</t>
  </si>
  <si>
    <t>Đà Nẵng</t>
  </si>
  <si>
    <t>Long An</t>
  </si>
  <si>
    <t>Ninh Thuận</t>
  </si>
  <si>
    <t>Kiên Giang</t>
  </si>
  <si>
    <t>Đồng Nai</t>
  </si>
  <si>
    <t>Bến Tre</t>
  </si>
  <si>
    <t>Đồng Tháp</t>
  </si>
  <si>
    <t>Lâm Đồng</t>
  </si>
  <si>
    <t>Sóc Trăng</t>
  </si>
  <si>
    <t>Tiền Giang</t>
  </si>
  <si>
    <t>Trà Vinh</t>
  </si>
  <si>
    <t>Vĩnh Long</t>
  </si>
  <si>
    <t>Cần Thơ</t>
  </si>
  <si>
    <t>Hà Tĩnh</t>
  </si>
  <si>
    <t>Nghệ An</t>
  </si>
  <si>
    <t>Quảng Bình</t>
  </si>
  <si>
    <t>Quảng Trị</t>
  </si>
  <si>
    <t>Quảng Ngãi</t>
  </si>
  <si>
    <t>Phú Yên</t>
  </si>
  <si>
    <t>Bình Định</t>
  </si>
  <si>
    <t>Kon Tum</t>
  </si>
  <si>
    <t>Tây Ninh</t>
  </si>
  <si>
    <t>Quảng Nam</t>
  </si>
  <si>
    <t>BR-V Tàu</t>
  </si>
  <si>
    <t>Hồ Chí Minh</t>
  </si>
  <si>
    <t>Khánh Hoà</t>
  </si>
  <si>
    <t>TT Huế</t>
  </si>
  <si>
    <t>Bắc Giang</t>
  </si>
  <si>
    <t>Bắc Kạn</t>
  </si>
  <si>
    <t>Bắc Ninh</t>
  </si>
  <si>
    <t>Bình Thuận</t>
  </si>
  <si>
    <t>Cao Bằng</t>
  </si>
  <si>
    <t>Đắk Lắc</t>
  </si>
  <si>
    <t>Đắk Nông</t>
  </si>
  <si>
    <t>0</t>
  </si>
  <si>
    <t>Đơn vị tính: việc</t>
  </si>
  <si>
    <t>Tổng số việc thụ lý</t>
  </si>
  <si>
    <t>Kết quả giải quyết</t>
  </si>
  <si>
    <t xml:space="preserve">
Số việc chuyển
kỳ sau</t>
  </si>
  <si>
    <t>Tỷ lệ thi hành xong/ có điều kiện 
( %)</t>
  </si>
  <si>
    <t>Tỉ lệ có điều kiện/ Tổng số thụ lý (%)</t>
  </si>
  <si>
    <t>Tính theo năm 2012</t>
  </si>
  <si>
    <t xml:space="preserve">Tổng số
</t>
  </si>
  <si>
    <t>Số việc có điều kiện giải quyết</t>
  </si>
  <si>
    <t>Số việc chưa có điều
 kiện giải quyết</t>
  </si>
  <si>
    <t>Tống số</t>
  </si>
  <si>
    <t>Số 
năm trước
chuyển sang</t>
  </si>
  <si>
    <t xml:space="preserve">Số mới
thụ lý
</t>
  </si>
  <si>
    <t>Số giải quyết xong</t>
  </si>
  <si>
    <t>Số đã giải quyết xong</t>
  </si>
  <si>
    <t>Số đang giải quyết</t>
  </si>
  <si>
    <t>Số
 việc hoãn
thi hành án</t>
  </si>
  <si>
    <t>Số việc tạm đình chỉ thi hành án</t>
  </si>
  <si>
    <t>Số việc lý do khác</t>
  </si>
  <si>
    <t>Tổng số phải thi hành</t>
  </si>
  <si>
    <t>Số có ĐK</t>
  </si>
  <si>
    <t>Số thi hành xong</t>
  </si>
  <si>
    <t>Tỷ lệ có DDK/TS phải thi hành</t>
  </si>
  <si>
    <t>Tỷ lệ thi hành xong/cóDDK</t>
  </si>
  <si>
    <t>Số việc
ủy thác thi hành án</t>
  </si>
  <si>
    <t>Số việc
thi hành
xong</t>
  </si>
  <si>
    <t>Số việc đình chỉ
thi hành án</t>
  </si>
  <si>
    <t>Số việc trả đơn
yêu cầu thi hành án</t>
  </si>
  <si>
    <t xml:space="preserve">
Số việc miễn thi hành án</t>
  </si>
  <si>
    <t>Tổng số đang giải quyết</t>
  </si>
  <si>
    <t>Số việc thi hành 
dở dang</t>
  </si>
  <si>
    <t>Số việc chưa thi hành</t>
  </si>
  <si>
    <t>Đơn vị tính: 1.000 đồng</t>
  </si>
  <si>
    <t xml:space="preserve">
STT</t>
  </si>
  <si>
    <t>Tổng số tiền thụ lý</t>
  </si>
  <si>
    <t>Tính theo cách của năm 2012</t>
  </si>
  <si>
    <t>Số có điều kiện</t>
  </si>
  <si>
    <t>Số chưa có điều kiện</t>
  </si>
  <si>
    <t>Số chuyển kỳ sau</t>
  </si>
  <si>
    <t>Thi hành
xong/có ĐK</t>
  </si>
  <si>
    <t>Tỉ lệ có ĐK/ Tổng số thụ lý</t>
  </si>
  <si>
    <t>Tỷ lệ xong/Có ĐK</t>
  </si>
  <si>
    <t>Tỷ lệ có ĐK/Tổng số phải thi hành</t>
  </si>
  <si>
    <t>Năm 
trước chuyển sang</t>
  </si>
  <si>
    <t>Thụ lý mới</t>
  </si>
  <si>
    <t>Tổng số xong</t>
  </si>
  <si>
    <t>Đã giải quyết xong</t>
  </si>
  <si>
    <t>Số thi hành dở dang</t>
  </si>
  <si>
    <t>Chưa thi hành</t>
  </si>
  <si>
    <t>Hoãn</t>
  </si>
  <si>
    <t>Tạm đình chỉ</t>
  </si>
  <si>
    <t>Lý do khác</t>
  </si>
  <si>
    <t>Ủy thác</t>
  </si>
  <si>
    <t>Thi hành xong</t>
  </si>
  <si>
    <t>Đình chi</t>
  </si>
  <si>
    <t>Trả đơn</t>
  </si>
  <si>
    <t>Miễn, giảm</t>
  </si>
  <si>
    <t>Chia theo thời điểm thụ lý</t>
  </si>
  <si>
    <t>Người lập biểu</t>
  </si>
  <si>
    <t>Đinh Nam Hải</t>
  </si>
  <si>
    <t>THA Dân sự</t>
  </si>
  <si>
    <t>THA dân sự</t>
  </si>
  <si>
    <t>Tên chỉ tiêu</t>
  </si>
  <si>
    <t xml:space="preserve">                    A</t>
  </si>
  <si>
    <t>III</t>
  </si>
  <si>
    <t xml:space="preserve"> Đơn vị tính: Việc</t>
  </si>
  <si>
    <t>KẾT QUẢ THI HÀNH ÁN DÂN SỰ TÍNH BẰNG TIỀN</t>
  </si>
  <si>
    <t xml:space="preserve">      Đơn vị tính: 1.000  đồng</t>
  </si>
  <si>
    <t xml:space="preserve">Tên chỉ tiêu
</t>
  </si>
  <si>
    <t>TỔNG CỤC THI HÀNH ÁN DÂN SỰ</t>
  </si>
  <si>
    <t>TRUNG TÂM THỐNG KÊ, QUẢN LÝ DỮ LIỆU VÀ ỨNG DỤNG CÔNG NGHỆ THÔNG TIN</t>
  </si>
  <si>
    <t>TRUNG TÂM THỐNG KÊ, QUẢN LÝ DỮ LIỆU VÀ
ỨNG DỤNG CÔNG NGHỆ THÔNG TIN</t>
  </si>
  <si>
    <t>TRUNG TÂM THỐNG KÊ, QUẢN LÝ DỮ LIỆU VÀ
 ỨNG DỤNG CÔNG NGHỆ THÔNG TIN</t>
  </si>
  <si>
    <t>Q.GIÁM ĐỐC</t>
  </si>
  <si>
    <t>Lê Anh Tuấn</t>
  </si>
  <si>
    <r>
      <t xml:space="preserve">PHỤ LỤC I
THỐNG KÊ KẾT QUẢ THI HÀNH VỀ VIỆC 10 THÁNG NĂM 2015
</t>
    </r>
    <r>
      <rPr>
        <i/>
        <sz val="14"/>
        <rFont val="Times New Roman"/>
        <family val="1"/>
      </rPr>
      <t>(Ban hành kèm theo Báo cáo số          /BC-TKDLCT của Trung tâm Thống kê, Quản lý dữ liệu và Ứng dụng CNTT về THADS)</t>
    </r>
  </si>
  <si>
    <t>Hà Nội, ngày     tháng      năm 2015</t>
  </si>
  <si>
    <r>
      <t xml:space="preserve">PHỤ LỤC II
THỐNG KÊ KẾT QUẢ THI HÀNH VỀ GIÁ TRỊ 10 THÁNG NĂM 2015
</t>
    </r>
    <r>
      <rPr>
        <i/>
        <sz val="14"/>
        <rFont val="Times New Roman"/>
        <family val="1"/>
      </rPr>
      <t>(Ban hành kèm theo Báo cáo số          /BC-TKDLCT của Trung tâm Thống kê, Quản lý dữ liệu và Ứng dụng CNTT về THADS)</t>
    </r>
  </si>
  <si>
    <t>Tổng cộng</t>
  </si>
  <si>
    <t>THA quân đội</t>
  </si>
  <si>
    <t xml:space="preserve">Số chưa có điều kiện thi hành </t>
  </si>
  <si>
    <t>THÔNG TIN</t>
  </si>
  <si>
    <t>Kỳ báo cáo</t>
  </si>
  <si>
    <t>Ban hành</t>
  </si>
  <si>
    <t>Chức vụ người ký báo cáo</t>
  </si>
  <si>
    <t>GIÁM ĐỐC</t>
  </si>
  <si>
    <t>Người ký báo cáo</t>
  </si>
  <si>
    <t>Ngày ký báo cáo</t>
  </si>
  <si>
    <t>PHỤ LỤC VI
KHIẾU NẠI VÀ GIẢI QUYẾT KHIẾU NẠI TRONG THI HÀNH ÁN DÂN SỰ</t>
  </si>
  <si>
    <t>PHỤ LỤC VII
TỐ CÁO VÀ GIẢI QUYẾT TỐ CÁO TRONG THI HÀNH ÁN DÂN SỰ</t>
  </si>
  <si>
    <t>Ban hành theo TT số: 08/2015/TT-BTP</t>
  </si>
  <si>
    <t>ngày 26 tháng 6 năm 2015</t>
  </si>
  <si>
    <t>Ngày nhận báo cáo:……/….…/………………</t>
  </si>
  <si>
    <t>Chia theo bản án, quyết định:</t>
  </si>
  <si>
    <t>Dân sự</t>
  </si>
  <si>
    <t>Hình sự</t>
  </si>
  <si>
    <t>Hành chính</t>
  </si>
  <si>
    <t>Hôn nhân và gia đình</t>
  </si>
  <si>
    <t>Kinh doanh, thương mại</t>
  </si>
  <si>
    <t>Lao động</t>
  </si>
  <si>
    <t>Phá sản</t>
  </si>
  <si>
    <t>Trọng tài</t>
  </si>
  <si>
    <t>Việc khác</t>
  </si>
  <si>
    <t>Ma tuý</t>
  </si>
  <si>
    <t xml:space="preserve">Khác </t>
  </si>
  <si>
    <t xml:space="preserve"> Tổng số  thụ lý</t>
  </si>
  <si>
    <t>Năm trước chuyển sang</t>
  </si>
  <si>
    <t xml:space="preserve"> Mới thụ lý </t>
  </si>
  <si>
    <t>Ủy thác thi hành án</t>
  </si>
  <si>
    <t>Cục THADS rút lên thi hành</t>
  </si>
  <si>
    <t>IV</t>
  </si>
  <si>
    <t>Có điều kiện thi hành</t>
  </si>
  <si>
    <t>1.1</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</si>
  <si>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</si>
  <si>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</si>
  <si>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</si>
  <si>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</si>
  <si>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</si>
  <si>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</si>
  <si>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</si>
  <si>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</si>
  <si>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</si>
  <si>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</si>
  <si>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</si>
  <si>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</si>
  <si>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</si>
  <si>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t>V</t>
  </si>
  <si>
    <r>
      <t>Tỷ lệ % =</t>
    </r>
    <r>
      <rPr>
        <sz val="10"/>
        <rFont val="Times New Roman"/>
        <family val="1"/>
      </rPr>
      <t xml:space="preserve"> (Xong+đình chỉ)/Có điều kiện *100%</t>
    </r>
  </si>
  <si>
    <t xml:space="preserve"> KẾT QUẢ THI HÀNH ÁN DÂN SỰ TÍNH BẰNG VIỆC
Chủ  động thi hành án</t>
  </si>
  <si>
    <r>
      <t>Tỷ lệ % =</t>
    </r>
    <r>
      <rPr>
        <sz val="11"/>
        <rFont val="Times New Roman"/>
        <family val="1"/>
      </rPr>
      <t xml:space="preserve"> (Xong+đình chỉ)/Có điều kiện *100%</t>
    </r>
  </si>
  <si>
    <t>Vụ việc cạnh tranh</t>
  </si>
  <si>
    <t xml:space="preserve">
Ma tuý</t>
  </si>
  <si>
    <t xml:space="preserve">
Khác </t>
  </si>
  <si>
    <t>KẾT QUẢ THI HÀNH ÁN DÂN SỰ TÍNH BẲNG VIỆC
Theo đơn yêu cầu thi hành án</t>
  </si>
  <si>
    <t>Chia theo bản án quyết định:</t>
  </si>
  <si>
    <t xml:space="preserve">
Dân sự
</t>
  </si>
  <si>
    <t xml:space="preserve">Dân sự trong hình sự
</t>
  </si>
  <si>
    <t>Dân sự
trong hành chính</t>
  </si>
  <si>
    <t>Kinh doanh và thương mại</t>
  </si>
  <si>
    <t>Giảm thi hành án</t>
  </si>
  <si>
    <t>1.8</t>
  </si>
  <si>
    <t>KẾT QUẢ THI HÀNH ÁN DÂN SỰ TÍNH BẰNG TIỀN
Chủ  động thi hành án</t>
  </si>
  <si>
    <r>
      <t>Tỷ lệ % =</t>
    </r>
    <r>
      <rPr>
        <sz val="11"/>
        <rFont val="Times New Roman"/>
        <family val="1"/>
      </rPr>
      <t xml:space="preserve"> (Xong+đình chỉ + giảm)/Có điều kiện *100%</t>
    </r>
  </si>
  <si>
    <t>KẾT QUẢ THI HÀNH ÁN DÂN SỰ TÍNH BẰNG TIỀN
Theo đơn yêu cầu thi hành án</t>
  </si>
  <si>
    <t>Biểu số: 05/TK-THA</t>
  </si>
  <si>
    <t>Thu cho Ngân sách nhà nước, tổ chức, cá nhân được thi hành án</t>
  </si>
  <si>
    <t>.</t>
  </si>
  <si>
    <t>Chia theo đối tượng được thi hành án</t>
  </si>
  <si>
    <t>TOÀN TỈNH</t>
  </si>
  <si>
    <t>Thu cho Ngân sách nhà nước</t>
  </si>
  <si>
    <t xml:space="preserve"> Thu cho tổ chức cơ quan, tổ chức </t>
  </si>
  <si>
    <t>Thu cho cá nhân</t>
  </si>
  <si>
    <t>Án phí</t>
  </si>
  <si>
    <t>Lệ phí</t>
  </si>
  <si>
    <t>Phạt</t>
  </si>
  <si>
    <t>Tịch thu</t>
  </si>
  <si>
    <t>Truy thu</t>
  </si>
  <si>
    <t>Thu khác</t>
  </si>
  <si>
    <t>KIỂM TRA</t>
  </si>
  <si>
    <t>B 3+B4</t>
  </si>
  <si>
    <t>CHÊNH  B3 + B4 và B 5</t>
  </si>
  <si>
    <t>B 7</t>
  </si>
  <si>
    <t>CHÊNH  B5 và B7</t>
  </si>
  <si>
    <r>
      <t>Tỷ lệ % =</t>
    </r>
    <r>
      <rPr>
        <sz val="10"/>
        <rFont val="Times New Roman"/>
        <family val="1"/>
      </rPr>
      <t xml:space="preserve"> (Xong+đình chỉ + giảm)/Có điều kiện *100%</t>
    </r>
  </si>
  <si>
    <t>kiểm tra 1</t>
  </si>
  <si>
    <t>kiểm tra 2</t>
  </si>
  <si>
    <t>NGƯỜI LẬP BIỂU</t>
  </si>
  <si>
    <t>NGHIỆP VỤ</t>
  </si>
  <si>
    <t>……tháng/năm ……..</t>
  </si>
  <si>
    <t>Hòa Bình, ngày 06 tháng 01 năm 2016</t>
  </si>
  <si>
    <t>CHI CỤC TRƯỞNG</t>
  </si>
  <si>
    <t>LƯƠNG SƠN</t>
  </si>
  <si>
    <t>KỲ SƠN</t>
  </si>
  <si>
    <t>03 tháng/năm 2016</t>
  </si>
  <si>
    <t>THÀNH PHỐ</t>
  </si>
  <si>
    <t>ĐÀ BẮC</t>
  </si>
  <si>
    <t>TÂN LẠC</t>
  </si>
  <si>
    <t>LẠC SƠN</t>
  </si>
  <si>
    <t>YÊN THỦY</t>
  </si>
  <si>
    <t>MAI CHÂU</t>
  </si>
  <si>
    <t>KIM BÔI</t>
  </si>
  <si>
    <t>LẠC THỦY</t>
  </si>
  <si>
    <t>CAO PHONG</t>
  </si>
  <si>
    <t>KẾT QUẢ THI HÀNH ÁN DÂN SỰ TÍNH BẰNG TIỀN
Theo tổ chức, cá nhân được thi hành án</t>
  </si>
  <si>
    <t>Cục Thi hành án dân sự rút lên thi hành</t>
  </si>
  <si>
    <t>Số việc chuyển
kỳ sau</t>
  </si>
  <si>
    <t>Tỷ lệ thi hành xong / có điều kiện</t>
  </si>
  <si>
    <t>Số có điều kiện thi hành</t>
  </si>
  <si>
    <t>Đang thi hành án</t>
  </si>
  <si>
    <t>Tạm dừng để GQKN</t>
  </si>
  <si>
    <t xml:space="preserve">PHỤ LỤC I
THỐNG KÊ KẾT QUẢ THI HÀNH VỀ VIỆC </t>
  </si>
  <si>
    <t>PHỤ LỤC II
THỐNG KÊ KẾT QUẢ THI HÀNH VỀ TIỀN</t>
  </si>
  <si>
    <t>Tổng số tiền thụ lý</t>
  </si>
  <si>
    <t>Có điều kiện chuyển kỳ sau 2016</t>
  </si>
  <si>
    <t>12 tháng/năm 2016</t>
  </si>
  <si>
    <t>Số tiền chuyển kỳ sau</t>
  </si>
  <si>
    <t>Xếp hạng thụ lý</t>
  </si>
  <si>
    <t>Xếp hạng kết quả THA</t>
  </si>
  <si>
    <t>Có điều kiện chuyển kỳ sau 2017</t>
  </si>
  <si>
    <t>Tỷ lệ giảm án tồn</t>
  </si>
  <si>
    <t xml:space="preserve">Phân loại </t>
  </si>
  <si>
    <t>Năm 2016 chuyển sang</t>
  </si>
  <si>
    <t>Thụ lý mới</t>
  </si>
  <si>
    <t>09 tháng năm 2017</t>
  </si>
  <si>
    <t>Hà Nội, ngày 7 tháng 6 năm 2017</t>
  </si>
  <si>
    <t>(Ban hành kèm theo Báo cáo số 127 /BC-TKDLCT ngày 7 tháng 6 năm 2017 của Trung tâm Thống kê, Quản lý dữ liệu và Ứng dụng CNTT)</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</si>
</sst>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_(* #,##0_);_(* \(#,##0\);_(* &quot;-&quot;??_);_(@_)"/>
    <numFmt numFmtId="175" formatCode="General_)"/>
    <numFmt numFmtId="176" formatCode="_ * #,##0_ ;_ * \-#,##0_ ;_ * &quot;-&quot;_ ;_ @_ "/>
    <numFmt numFmtId="177" formatCode="_ * #,##0.00_ ;_ * \-#,##0.00_ ;_ * &quot;-&quot;??_ ;_ @_ "/>
    <numFmt numFmtId="178" formatCode="\$#,##0\ ;\(\$#,##0\)"/>
    <numFmt numFmtId="179" formatCode="#,##0_);\-#,##0_)"/>
    <numFmt numFmtId="180" formatCode="0.00_)"/>
    <numFmt numFmtId="181" formatCode="#,##0.00_);\-#,##0.00_)"/>
    <numFmt numFmtId="182" formatCode="#,##0.00\ &quot;F&quot;;[Red]\-#,##0.00\ &quot;F&quot;"/>
    <numFmt numFmtId="183" formatCode="_-* #,##0\ &quot;F&quot;_-;\-* #,##0\ &quot;F&quot;_-;_-* &quot;-&quot;\ &quot;F&quot;_-;_-@_-"/>
    <numFmt numFmtId="184" formatCode="#,##0\ &quot;F&quot;;[Red]\-#,##0\ &quot;F&quot;"/>
    <numFmt numFmtId="185" formatCode="#,##0.00\ &quot;F&quot;;\-#,##0.00\ &quot;F&quot;"/>
    <numFmt numFmtId="186" formatCode="&quot;\&quot;#,##0;[Red]&quot;\&quot;&quot;\&quot;\-#,##0"/>
    <numFmt numFmtId="187" formatCode="&quot;\&quot;#,##0.00;[Red]&quot;\&quot;&quot;\&quot;&quot;\&quot;&quot;\&quot;&quot;\&quot;&quot;\&quot;\-#,##0.00"/>
    <numFmt numFmtId="188" formatCode="&quot;\&quot;#,##0.00;[Red]&quot;\&quot;\-#,##0.00"/>
    <numFmt numFmtId="189" formatCode="&quot;\&quot;#,##0;[Red]&quot;\&quot;\-#,##0"/>
    <numFmt numFmtId="190" formatCode="_-&quot;$&quot;* #,##0_-;\-&quot;$&quot;* #,##0_-;_-&quot;$&quot;* &quot;-&quot;_-;_-@_-"/>
    <numFmt numFmtId="191" formatCode="_-&quot;$&quot;* #,##0.00_-;\-&quot;$&quot;* #,##0.00_-;_-&quot;$&quot;* &quot;-&quot;??_-;_-@_-"/>
    <numFmt numFmtId="192" formatCode="_(* #,##0.0_);_(* \(#,##0.0\);_(* &quot;-&quot;??_);_(@_)"/>
    <numFmt numFmtId="193" formatCode="_(* #,##0.000_);_(* \(#,##0.000\);_(* &quot;-&quot;??_);_(@_)"/>
    <numFmt numFmtId="194" formatCode="_(* #,##0.0000_);_(* \(#,##0.0000\);_(* &quot;-&quot;??_);_(@_)"/>
    <numFmt numFmtId="195" formatCode="_(* #,##0.00000_);_(* \(#,##0.00000\);_(* &quot;-&quot;??_);_(@_)"/>
    <numFmt numFmtId="196" formatCode="_(* #,##0.000000_);_(* \(#,##0.000000\);_(* &quot;-&quot;??_);_(@_)"/>
    <numFmt numFmtId="197" formatCode="&quot;Yes&quot;;&quot;Yes&quot;;&quot;No&quot;"/>
    <numFmt numFmtId="198" formatCode="&quot;True&quot;;&quot;True&quot;;&quot;False&quot;"/>
    <numFmt numFmtId="199" formatCode="&quot;On&quot;;&quot;On&quot;;&quot;Off&quot;"/>
    <numFmt numFmtId="200" formatCode="[$€-2]\ #,##0.00_);[Red]\([$€-2]\ #,##0.00\)"/>
    <numFmt numFmtId="201" formatCode="0.0%"/>
    <numFmt numFmtId="202" formatCode="0.00_ ;\-0.00\ "/>
    <numFmt numFmtId="203" formatCode="0.0_ ;\-0.0\ "/>
    <numFmt numFmtId="204" formatCode="0_ ;\-0\ "/>
    <numFmt numFmtId="205" formatCode="[$-42A]dd\ mmmm\ yyyy"/>
    <numFmt numFmtId="206" formatCode="[$-42A]h:mm:ss\ AM/PM"/>
    <numFmt numFmtId="207" formatCode="#,##0;[Red]#,##0"/>
    <numFmt numFmtId="208" formatCode="_-* #,##0\ _₫_-;\-* #,##0\ _₫_-;_-* &quot;-&quot;??\ _₫_-;_-@_-"/>
    <numFmt numFmtId="209" formatCode="#,000%"/>
  </numFmts>
  <fonts count="122">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sz val="13"/>
      <name val=".VnTime"/>
      <family val="2"/>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12"/>
      <name val="Arial"/>
      <family val="2"/>
    </font>
    <font>
      <sz val="9"/>
      <name val="Times New Roman"/>
      <family val="1"/>
    </font>
    <font>
      <sz val="13"/>
      <name val="Arial"/>
      <family val="2"/>
    </font>
    <font>
      <sz val="11"/>
      <name val="Arial"/>
      <family val="2"/>
    </font>
    <font>
      <sz val="10"/>
      <name val="Arial"/>
      <family val="2"/>
    </font>
    <font>
      <b/>
      <sz val="8"/>
      <name val="Times New Roman"/>
      <family val="1"/>
    </font>
    <font>
      <b/>
      <sz val="11"/>
      <name val="Arial"/>
      <family val="2"/>
    </font>
    <font>
      <sz val="11"/>
      <color indexed="8"/>
      <name val="Arial"/>
      <family val="2"/>
    </font>
    <font>
      <sz val="10"/>
      <color indexed="10"/>
      <name val="Times New Roman"/>
      <family val="1"/>
    </font>
    <font>
      <b/>
      <sz val="9"/>
      <name val="Arial"/>
      <family val="2"/>
    </font>
    <font>
      <sz val="12"/>
      <name val="|??¢¥¢¬¨Ï"/>
      <family val="1"/>
    </font>
    <font>
      <sz val="12"/>
      <name val="¹UAAA¼"/>
      <family val="3"/>
    </font>
    <font>
      <sz val="12"/>
      <name val="µ¸¿òÃ¼"/>
      <family val="3"/>
    </font>
    <font>
      <sz val="12"/>
      <name val="¹ÙÅÁÃ¼"/>
      <family val="1"/>
    </font>
    <font>
      <b/>
      <sz val="10"/>
      <name val="Helv"/>
      <family val="2"/>
    </font>
    <font>
      <sz val="8"/>
      <name val="Arial"/>
      <family val="2"/>
    </font>
    <font>
      <b/>
      <sz val="12"/>
      <name val="Helv"/>
      <family val="2"/>
    </font>
    <font>
      <b/>
      <sz val="12"/>
      <name val="Arial"/>
      <family val="2"/>
    </font>
    <font>
      <b/>
      <sz val="11"/>
      <name val="Helv"/>
      <family val="2"/>
    </font>
    <font>
      <b/>
      <i/>
      <sz val="16"/>
      <name val="Helv"/>
      <family val="0"/>
    </font>
    <font>
      <sz val="11"/>
      <name val="VNI-Aptima"/>
      <family val="0"/>
    </font>
    <font>
      <sz val="10"/>
      <name val="VNbook-Antiqua"/>
      <family val="0"/>
    </font>
    <font>
      <sz val="14"/>
      <name val="뼻뮝"/>
      <family val="3"/>
    </font>
    <font>
      <sz val="12"/>
      <name val="바탕체"/>
      <family val="3"/>
    </font>
    <font>
      <sz val="12"/>
      <name val="뼻뮝"/>
      <family val="1"/>
    </font>
    <font>
      <sz val="10"/>
      <name val="굴림체"/>
      <family val="3"/>
    </font>
    <font>
      <sz val="12"/>
      <name val="新細明體"/>
      <family val="0"/>
    </font>
    <font>
      <sz val="12"/>
      <name val="Courier"/>
      <family val="3"/>
    </font>
    <font>
      <b/>
      <sz val="14"/>
      <name val="Times New Roman"/>
      <family val="1"/>
    </font>
    <font>
      <sz val="6"/>
      <name val="Times New Roman"/>
      <family val="1"/>
    </font>
    <font>
      <b/>
      <sz val="7"/>
      <name val="Times New Roman"/>
      <family val="1"/>
    </font>
    <font>
      <sz val="5.5"/>
      <name val="Times New Roman"/>
      <family val="1"/>
    </font>
    <font>
      <sz val="7"/>
      <name val="Arial"/>
      <family val="2"/>
    </font>
    <font>
      <b/>
      <sz val="8"/>
      <name val="Tahoma"/>
      <family val="2"/>
    </font>
    <font>
      <sz val="8"/>
      <name val="Tahoma"/>
      <family val="2"/>
    </font>
    <font>
      <sz val="10"/>
      <name val=".vntime"/>
      <family val="2"/>
    </font>
    <font>
      <i/>
      <sz val="14"/>
      <name val="Times New Roman"/>
      <family val="1"/>
    </font>
    <font>
      <b/>
      <sz val="5.5"/>
      <name val="Times New Roman"/>
      <family val="1"/>
    </font>
    <font>
      <sz val="9"/>
      <name val=".VnTime"/>
      <family val="2"/>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sz val="8"/>
      <name val=".VnTime"/>
      <family val="2"/>
    </font>
    <font>
      <b/>
      <sz val="12"/>
      <name val=".VnTimeH"/>
      <family val="2"/>
    </font>
    <font>
      <sz val="14"/>
      <name val="Times New Roman"/>
      <family val="1"/>
    </font>
    <font>
      <sz val="11"/>
      <color indexed="8"/>
      <name val="Calibri"/>
      <family val="2"/>
    </font>
    <font>
      <sz val="11"/>
      <color indexed="9"/>
      <name val="Arial"/>
      <family val="2"/>
    </font>
    <font>
      <sz val="11"/>
      <color indexed="20"/>
      <name val="Arial"/>
      <family val="2"/>
    </font>
    <font>
      <b/>
      <sz val="11"/>
      <color indexed="52"/>
      <name val="Arial"/>
      <family val="2"/>
    </font>
    <font>
      <sz val="12"/>
      <color indexed="8"/>
      <name val="Times New Roman"/>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9"/>
      <color indexed="8"/>
      <name val=".VnHelvetInsH"/>
      <family val="2"/>
    </font>
    <font>
      <sz val="8"/>
      <color indexed="8"/>
      <name val=".VnHelvetInsH"/>
      <family val="2"/>
    </font>
    <font>
      <sz val="11"/>
      <color theme="1"/>
      <name val="Arial"/>
      <family val="2"/>
    </font>
    <font>
      <sz val="11"/>
      <color theme="0"/>
      <name val="Arial"/>
      <family val="2"/>
    </font>
    <font>
      <sz val="11"/>
      <color rgb="FF9C0006"/>
      <name val="Arial"/>
      <family val="2"/>
    </font>
    <font>
      <b/>
      <sz val="11"/>
      <color rgb="FFFA7D00"/>
      <name val="Arial"/>
      <family val="2"/>
    </font>
    <font>
      <sz val="11"/>
      <color theme="1"/>
      <name val="Calibri"/>
      <family val="2"/>
    </font>
    <font>
      <sz val="12"/>
      <color theme="1"/>
      <name val="Times New Roman"/>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mediu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75" fontId="33" fillId="0" borderId="0">
      <alignment/>
      <protection/>
    </xf>
    <xf numFmtId="0" fontId="28" fillId="0" borderId="0" applyFont="0" applyFill="0" applyBorder="0" applyAlignment="0" applyProtection="0"/>
    <xf numFmtId="0" fontId="28" fillId="0" borderId="0" applyFont="0" applyFill="0" applyBorder="0" applyAlignment="0" applyProtection="0"/>
    <xf numFmtId="0" fontId="34" fillId="0" borderId="0">
      <alignment/>
      <protection/>
    </xf>
    <xf numFmtId="0" fontId="28" fillId="0" borderId="0" applyNumberFormat="0" applyFill="0" applyBorder="0" applyAlignment="0" applyProtection="0"/>
    <xf numFmtId="0" fontId="103" fillId="2"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103" fillId="4"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103" fillId="6"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103"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103" fillId="10"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103" fillId="12"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03" fillId="14"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103" fillId="16"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103" fillId="18"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103" fillId="20"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103" fillId="21"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103" fillId="22"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104" fillId="24"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104" fillId="26"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104" fillId="27"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104" fillId="28"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04" fillId="30"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04" fillId="32"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104" fillId="34"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104" fillId="36"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0" fontId="104" fillId="38"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104" fillId="40"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04" fillId="4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04" fillId="42"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35" fillId="0" borderId="0" applyFont="0" applyFill="0" applyBorder="0" applyAlignment="0" applyProtection="0"/>
    <xf numFmtId="0" fontId="35" fillId="0" borderId="0" applyFont="0" applyFill="0" applyBorder="0" applyAlignment="0" applyProtection="0"/>
    <xf numFmtId="176" fontId="36" fillId="0" borderId="0" applyFont="0" applyFill="0" applyBorder="0" applyAlignment="0" applyProtection="0"/>
    <xf numFmtId="0" fontId="35" fillId="0" borderId="0" applyFont="0" applyFill="0" applyBorder="0" applyAlignment="0" applyProtection="0"/>
    <xf numFmtId="177" fontId="36" fillId="0" borderId="0" applyFont="0" applyFill="0" applyBorder="0" applyAlignment="0" applyProtection="0"/>
    <xf numFmtId="0" fontId="35" fillId="0" borderId="0" applyFont="0" applyFill="0" applyBorder="0" applyAlignment="0" applyProtection="0"/>
    <xf numFmtId="0" fontId="105" fillId="44"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35" fillId="0" borderId="0">
      <alignment/>
      <protection/>
    </xf>
    <xf numFmtId="0" fontId="35" fillId="0" borderId="0">
      <alignment/>
      <protection/>
    </xf>
    <xf numFmtId="0" fontId="37" fillId="0" borderId="0">
      <alignment/>
      <protection/>
    </xf>
    <xf numFmtId="0" fontId="106" fillId="45" borderId="1" applyNumberFormat="0" applyAlignment="0" applyProtection="0"/>
    <xf numFmtId="0" fontId="66" fillId="46" borderId="2" applyNumberFormat="0" applyAlignment="0" applyProtection="0"/>
    <xf numFmtId="0" fontId="66" fillId="46" borderId="2" applyNumberFormat="0" applyAlignment="0" applyProtection="0"/>
    <xf numFmtId="0" fontId="38" fillId="0" borderId="0">
      <alignment/>
      <protection/>
    </xf>
    <xf numFmtId="171" fontId="0" fillId="0" borderId="0" applyFont="0" applyFill="0" applyBorder="0" applyAlignment="0" applyProtection="0"/>
    <xf numFmtId="169" fontId="0" fillId="0" borderId="0" applyFont="0" applyFill="0" applyBorder="0" applyAlignment="0" applyProtection="0"/>
    <xf numFmtId="182" fontId="107" fillId="0" borderId="0" applyFont="0" applyFill="0" applyBorder="0" applyAlignment="0" applyProtection="0"/>
    <xf numFmtId="182" fontId="107" fillId="0" borderId="0" applyFont="0" applyFill="0" applyBorder="0" applyAlignment="0" applyProtection="0"/>
    <xf numFmtId="182" fontId="107" fillId="0" borderId="0" applyFont="0" applyFill="0" applyBorder="0" applyAlignment="0" applyProtection="0"/>
    <xf numFmtId="43" fontId="107"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0" fontId="108" fillId="0" borderId="0" applyFont="0" applyFill="0" applyBorder="0" applyAlignment="0" applyProtection="0"/>
    <xf numFmtId="43" fontId="82"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9" fontId="0" fillId="0" borderId="0" applyFont="0" applyFill="0" applyBorder="0" applyAlignment="0" applyProtection="0"/>
    <xf numFmtId="178"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77" fontId="83" fillId="0" borderId="0" applyFont="0" applyFill="0" applyBorder="0" applyAlignment="0" applyProtection="0"/>
    <xf numFmtId="180" fontId="83" fillId="0" borderId="0" applyFont="0" applyFill="0" applyBorder="0" applyAlignment="0" applyProtection="0"/>
    <xf numFmtId="171" fontId="28" fillId="0" borderId="0" applyFont="0" applyFill="0" applyBorder="0" applyAlignment="0" applyProtection="0"/>
    <xf numFmtId="177" fontId="0" fillId="0" borderId="0" applyFont="0" applyFill="0" applyBorder="0" applyAlignment="0" applyProtection="0"/>
    <xf numFmtId="171" fontId="31" fillId="0" borderId="0" applyFont="0" applyFill="0" applyBorder="0" applyAlignment="0" applyProtection="0"/>
    <xf numFmtId="182" fontId="107" fillId="0" borderId="0" applyFont="0" applyFill="0" applyBorder="0" applyAlignment="0" applyProtection="0"/>
    <xf numFmtId="182" fontId="107" fillId="0" borderId="0" applyFont="0" applyFill="0" applyBorder="0" applyAlignment="0" applyProtection="0"/>
    <xf numFmtId="182" fontId="107" fillId="0" borderId="0" applyFont="0" applyFill="0" applyBorder="0" applyAlignment="0" applyProtection="0"/>
    <xf numFmtId="182" fontId="107" fillId="0" borderId="0" applyFont="0" applyFill="0" applyBorder="0" applyAlignment="0" applyProtection="0"/>
    <xf numFmtId="3" fontId="28"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8" fontId="28" fillId="0" borderId="0" applyFont="0" applyFill="0" applyBorder="0" applyAlignment="0" applyProtection="0"/>
    <xf numFmtId="0" fontId="109" fillId="47" borderId="3" applyNumberFormat="0" applyAlignment="0" applyProtection="0"/>
    <xf numFmtId="0" fontId="67" fillId="48" borderId="4" applyNumberFormat="0" applyAlignment="0" applyProtection="0"/>
    <xf numFmtId="0" fontId="67" fillId="48" borderId="4" applyNumberFormat="0" applyAlignment="0" applyProtection="0"/>
    <xf numFmtId="0" fontId="28" fillId="0" borderId="0" applyFont="0" applyFill="0" applyBorder="0" applyAlignment="0" applyProtection="0"/>
    <xf numFmtId="0" fontId="110"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2" fontId="28" fillId="0" borderId="0" applyFont="0" applyFill="0" applyBorder="0" applyAlignment="0" applyProtection="0"/>
    <xf numFmtId="0" fontId="10" fillId="0" borderId="0" applyNumberFormat="0" applyFill="0" applyBorder="0" applyAlignment="0" applyProtection="0"/>
    <xf numFmtId="0" fontId="111" fillId="49"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38" fontId="39" fillId="50" borderId="0" applyNumberFormat="0" applyBorder="0" applyAlignment="0" applyProtection="0"/>
    <xf numFmtId="179" fontId="7" fillId="46" borderId="0" applyBorder="0" applyProtection="0">
      <alignment/>
    </xf>
    <xf numFmtId="0" fontId="40" fillId="0" borderId="0">
      <alignment horizontal="left"/>
      <protection/>
    </xf>
    <xf numFmtId="0" fontId="41" fillId="0" borderId="5" applyNumberFormat="0" applyAlignment="0" applyProtection="0"/>
    <xf numFmtId="0" fontId="41" fillId="0" borderId="6">
      <alignment horizontal="left" vertical="center"/>
      <protection/>
    </xf>
    <xf numFmtId="0" fontId="112" fillId="0" borderId="7" applyNumberFormat="0" applyFill="0" applyAlignment="0" applyProtection="0"/>
    <xf numFmtId="0" fontId="70" fillId="0" borderId="8" applyNumberFormat="0" applyFill="0" applyAlignment="0" applyProtection="0"/>
    <xf numFmtId="0" fontId="70" fillId="0" borderId="8" applyNumberFormat="0" applyFill="0" applyAlignment="0" applyProtection="0"/>
    <xf numFmtId="0" fontId="113" fillId="0" borderId="9" applyNumberFormat="0" applyFill="0" applyAlignment="0" applyProtection="0"/>
    <xf numFmtId="0" fontId="71" fillId="0" borderId="10" applyNumberFormat="0" applyFill="0" applyAlignment="0" applyProtection="0"/>
    <xf numFmtId="0" fontId="71" fillId="0" borderId="10" applyNumberFormat="0" applyFill="0" applyAlignment="0" applyProtection="0"/>
    <xf numFmtId="0" fontId="114" fillId="0" borderId="11" applyNumberFormat="0" applyFill="0" applyAlignment="0" applyProtection="0"/>
    <xf numFmtId="0" fontId="72" fillId="0" borderId="12" applyNumberFormat="0" applyFill="0" applyAlignment="0" applyProtection="0"/>
    <xf numFmtId="0" fontId="72" fillId="0" borderId="12" applyNumberFormat="0" applyFill="0" applyAlignment="0" applyProtection="0"/>
    <xf numFmtId="0" fontId="11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9" fillId="0" borderId="0" applyNumberFormat="0" applyFill="0" applyBorder="0" applyAlignment="0" applyProtection="0"/>
    <xf numFmtId="0" fontId="115" fillId="51" borderId="1" applyNumberFormat="0" applyAlignment="0" applyProtection="0"/>
    <xf numFmtId="10" fontId="39" fillId="50" borderId="13" applyNumberFormat="0" applyBorder="0" applyAlignment="0" applyProtection="0"/>
    <xf numFmtId="0" fontId="73" fillId="13" borderId="2" applyNumberFormat="0" applyAlignment="0" applyProtection="0"/>
    <xf numFmtId="0" fontId="73" fillId="13" borderId="2" applyNumberFormat="0" applyAlignment="0" applyProtection="0"/>
    <xf numFmtId="0" fontId="116" fillId="0" borderId="14" applyNumberFormat="0" applyFill="0" applyAlignment="0" applyProtection="0"/>
    <xf numFmtId="0" fontId="74" fillId="0" borderId="15" applyNumberFormat="0" applyFill="0" applyAlignment="0" applyProtection="0"/>
    <xf numFmtId="0" fontId="74" fillId="0" borderId="15" applyNumberFormat="0" applyFill="0" applyAlignment="0" applyProtection="0"/>
    <xf numFmtId="0" fontId="42" fillId="0" borderId="16">
      <alignment/>
      <protection/>
    </xf>
    <xf numFmtId="0" fontId="117" fillId="52" borderId="0" applyNumberFormat="0" applyBorder="0" applyAlignment="0" applyProtection="0"/>
    <xf numFmtId="0" fontId="75" fillId="53" borderId="0" applyNumberFormat="0" applyBorder="0" applyAlignment="0" applyProtection="0"/>
    <xf numFmtId="0" fontId="75" fillId="53" borderId="0" applyNumberFormat="0" applyBorder="0" applyAlignment="0" applyProtection="0"/>
    <xf numFmtId="180" fontId="43"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107" fillId="0" borderId="0">
      <alignment/>
      <protection/>
    </xf>
    <xf numFmtId="0" fontId="0" fillId="0" borderId="0">
      <alignment/>
      <protection/>
    </xf>
    <xf numFmtId="0" fontId="0" fillId="54" borderId="17" applyNumberFormat="0" applyFont="0" applyAlignment="0" applyProtection="0"/>
    <xf numFmtId="0" fontId="63" fillId="55" borderId="18" applyNumberFormat="0" applyFont="0" applyAlignment="0" applyProtection="0"/>
    <xf numFmtId="0" fontId="63" fillId="55" borderId="18" applyNumberFormat="0" applyFont="0" applyAlignment="0" applyProtection="0"/>
    <xf numFmtId="181" fontId="44" fillId="0" borderId="0" applyFont="0" applyFill="0" applyBorder="0" applyProtection="0">
      <alignment vertical="top" wrapText="1"/>
    </xf>
    <xf numFmtId="0" fontId="118" fillId="45" borderId="19" applyNumberFormat="0" applyAlignment="0" applyProtection="0"/>
    <xf numFmtId="0" fontId="76" fillId="46" borderId="20" applyNumberFormat="0" applyAlignment="0" applyProtection="0"/>
    <xf numFmtId="0" fontId="76" fillId="46" borderId="20" applyNumberFormat="0" applyAlignment="0" applyProtection="0"/>
    <xf numFmtId="9" fontId="0" fillId="0" borderId="0" applyFont="0" applyFill="0" applyBorder="0" applyAlignment="0" applyProtection="0"/>
    <xf numFmtId="10"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0" fillId="0" borderId="0" applyFont="0" applyFill="0" applyBorder="0" applyAlignment="0" applyProtection="0"/>
    <xf numFmtId="9" fontId="107" fillId="0" borderId="0" applyFont="0" applyFill="0" applyBorder="0" applyAlignment="0" applyProtection="0"/>
    <xf numFmtId="9" fontId="82" fillId="0" borderId="0" applyFont="0" applyFill="0" applyBorder="0" applyAlignment="0" applyProtection="0"/>
    <xf numFmtId="14" fontId="45" fillId="0" borderId="0">
      <alignment/>
      <protection/>
    </xf>
    <xf numFmtId="0" fontId="42" fillId="0" borderId="0">
      <alignment/>
      <protection/>
    </xf>
    <xf numFmtId="182" fontId="15" fillId="0" borderId="21">
      <alignment horizontal="right" vertical="center"/>
      <protection/>
    </xf>
    <xf numFmtId="0" fontId="119"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20" fillId="0" borderId="22" applyNumberFormat="0" applyFill="0" applyAlignment="0" applyProtection="0"/>
    <xf numFmtId="0" fontId="78" fillId="0" borderId="23" applyNumberFormat="0" applyFill="0" applyAlignment="0" applyProtection="0"/>
    <xf numFmtId="0" fontId="78" fillId="0" borderId="23" applyNumberFormat="0" applyFill="0" applyAlignment="0" applyProtection="0"/>
    <xf numFmtId="183" fontId="15" fillId="0" borderId="21">
      <alignment horizontal="center"/>
      <protection/>
    </xf>
    <xf numFmtId="184" fontId="15" fillId="0" borderId="0">
      <alignment/>
      <protection/>
    </xf>
    <xf numFmtId="185" fontId="15" fillId="0" borderId="13">
      <alignment/>
      <protection/>
    </xf>
    <xf numFmtId="0" fontId="121"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40" fontId="46" fillId="0" borderId="0" applyFont="0" applyFill="0" applyBorder="0" applyAlignment="0" applyProtection="0"/>
    <xf numFmtId="38" fontId="46"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9" fontId="47" fillId="0" borderId="0" applyFont="0" applyFill="0" applyBorder="0" applyAlignment="0" applyProtection="0"/>
    <xf numFmtId="0" fontId="48" fillId="0" borderId="0">
      <alignment/>
      <protection/>
    </xf>
    <xf numFmtId="186" fontId="28" fillId="0" borderId="0" applyFont="0" applyFill="0" applyBorder="0" applyAlignment="0" applyProtection="0"/>
    <xf numFmtId="187" fontId="28" fillId="0" borderId="0" applyFont="0" applyFill="0" applyBorder="0" applyAlignment="0" applyProtection="0"/>
    <xf numFmtId="188" fontId="47" fillId="0" borderId="0" applyFont="0" applyFill="0" applyBorder="0" applyAlignment="0" applyProtection="0"/>
    <xf numFmtId="189" fontId="47" fillId="0" borderId="0" applyFont="0" applyFill="0" applyBorder="0" applyAlignment="0" applyProtection="0"/>
    <xf numFmtId="0" fontId="49" fillId="0" borderId="0">
      <alignment/>
      <protection/>
    </xf>
    <xf numFmtId="0" fontId="50" fillId="0" borderId="0">
      <alignment/>
      <protection/>
    </xf>
    <xf numFmtId="172" fontId="50" fillId="0" borderId="0" applyFont="0" applyFill="0" applyBorder="0" applyAlignment="0" applyProtection="0"/>
    <xf numFmtId="173" fontId="50" fillId="0" borderId="0" applyFont="0" applyFill="0" applyBorder="0" applyAlignment="0" applyProtection="0"/>
    <xf numFmtId="190" fontId="50" fillId="0" borderId="0" applyFont="0" applyFill="0" applyBorder="0" applyAlignment="0" applyProtection="0"/>
    <xf numFmtId="168" fontId="51" fillId="0" borderId="0" applyFont="0" applyFill="0" applyBorder="0" applyAlignment="0" applyProtection="0"/>
    <xf numFmtId="191" fontId="50" fillId="0" borderId="0" applyFont="0" applyFill="0" applyBorder="0" applyAlignment="0" applyProtection="0"/>
  </cellStyleXfs>
  <cellXfs count="717">
    <xf numFmtId="0" fontId="0" fillId="0" borderId="0" xfId="0" applyAlignment="1">
      <alignment/>
    </xf>
    <xf numFmtId="0" fontId="1" fillId="0" borderId="0" xfId="0" applyFont="1" applyAlignment="1">
      <alignment/>
    </xf>
    <xf numFmtId="0" fontId="0" fillId="0" borderId="0" xfId="0" applyBorder="1" applyAlignment="1">
      <alignment/>
    </xf>
    <xf numFmtId="0" fontId="5" fillId="0" borderId="13" xfId="0" applyFont="1" applyBorder="1" applyAlignment="1">
      <alignment horizontal="center"/>
    </xf>
    <xf numFmtId="0" fontId="5" fillId="0" borderId="0" xfId="0" applyFont="1" applyAlignment="1">
      <alignment/>
    </xf>
    <xf numFmtId="0" fontId="3" fillId="0" borderId="0" xfId="0" applyNumberFormat="1" applyFont="1" applyBorder="1" applyAlignment="1">
      <alignment/>
    </xf>
    <xf numFmtId="49" fontId="0" fillId="0" borderId="0" xfId="0" applyNumberFormat="1" applyAlignment="1">
      <alignment/>
    </xf>
    <xf numFmtId="49" fontId="0" fillId="0" borderId="0" xfId="0" applyNumberFormat="1" applyFill="1" applyAlignment="1">
      <alignment/>
    </xf>
    <xf numFmtId="49" fontId="12" fillId="0" borderId="0" xfId="0" applyNumberFormat="1" applyFont="1" applyAlignment="1">
      <alignment/>
    </xf>
    <xf numFmtId="49" fontId="5" fillId="0" borderId="13" xfId="0" applyNumberFormat="1" applyFont="1" applyBorder="1" applyAlignment="1">
      <alignment horizontal="center"/>
    </xf>
    <xf numFmtId="49" fontId="14" fillId="0" borderId="0" xfId="0" applyNumberFormat="1" applyFont="1" applyBorder="1" applyAlignment="1">
      <alignment/>
    </xf>
    <xf numFmtId="49" fontId="5" fillId="0" borderId="13" xfId="0" applyNumberFormat="1" applyFont="1" applyFill="1" applyBorder="1" applyAlignment="1">
      <alignment horizontal="left"/>
    </xf>
    <xf numFmtId="49" fontId="7" fillId="0" borderId="24"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5" xfId="0" applyNumberFormat="1" applyFont="1" applyFill="1" applyBorder="1" applyAlignment="1">
      <alignment/>
    </xf>
    <xf numFmtId="49" fontId="5" fillId="0" borderId="25" xfId="0" applyNumberFormat="1" applyFont="1" applyFill="1" applyBorder="1" applyAlignment="1">
      <alignment/>
    </xf>
    <xf numFmtId="49" fontId="5" fillId="0" borderId="13" xfId="0" applyNumberFormat="1" applyFont="1" applyFill="1" applyBorder="1" applyAlignment="1">
      <alignment horizontal="center" vertical="center" wrapText="1"/>
    </xf>
    <xf numFmtId="49" fontId="6" fillId="0" borderId="13" xfId="0" applyNumberFormat="1" applyFont="1" applyFill="1" applyBorder="1" applyAlignment="1">
      <alignment horizontal="center"/>
    </xf>
    <xf numFmtId="49" fontId="6" fillId="0" borderId="13" xfId="0" applyNumberFormat="1" applyFont="1" applyFill="1" applyBorder="1" applyAlignment="1">
      <alignment horizontal="left"/>
    </xf>
    <xf numFmtId="49" fontId="16" fillId="0" borderId="13" xfId="0" applyNumberFormat="1" applyFont="1" applyFill="1" applyBorder="1" applyAlignment="1">
      <alignment horizontal="center" vertical="center" wrapText="1"/>
    </xf>
    <xf numFmtId="49" fontId="6" fillId="0" borderId="26" xfId="0" applyNumberFormat="1" applyFont="1" applyFill="1" applyBorder="1" applyAlignment="1">
      <alignment horizontal="center"/>
    </xf>
    <xf numFmtId="49" fontId="11" fillId="0" borderId="13" xfId="0" applyNumberFormat="1" applyFont="1" applyFill="1" applyBorder="1" applyAlignment="1">
      <alignment horizontal="left"/>
    </xf>
    <xf numFmtId="49" fontId="5" fillId="0" borderId="13" xfId="0" applyNumberFormat="1" applyFont="1" applyFill="1" applyBorder="1" applyAlignment="1">
      <alignment horizontal="center"/>
    </xf>
    <xf numFmtId="49" fontId="7" fillId="0" borderId="13" xfId="0" applyNumberFormat="1" applyFont="1" applyFill="1" applyBorder="1" applyAlignment="1">
      <alignment horizontal="center"/>
    </xf>
    <xf numFmtId="49" fontId="17" fillId="0" borderId="13"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2"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3" xfId="0" applyNumberFormat="1" applyFont="1" applyFill="1" applyBorder="1" applyAlignment="1">
      <alignment/>
    </xf>
    <xf numFmtId="49" fontId="14"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0" borderId="0" xfId="0" applyNumberFormat="1" applyFont="1" applyAlignment="1">
      <alignment/>
    </xf>
    <xf numFmtId="49" fontId="0" fillId="0" borderId="0" xfId="0" applyNumberFormat="1" applyFont="1" applyBorder="1" applyAlignment="1">
      <alignment/>
    </xf>
    <xf numFmtId="49" fontId="3" fillId="0" borderId="0" xfId="0" applyNumberFormat="1" applyFont="1" applyAlignment="1">
      <alignment/>
    </xf>
    <xf numFmtId="49" fontId="14" fillId="0" borderId="0" xfId="0" applyNumberFormat="1" applyFont="1" applyBorder="1" applyAlignment="1">
      <alignment wrapText="1"/>
    </xf>
    <xf numFmtId="49" fontId="0" fillId="0" borderId="0" xfId="0" applyNumberFormat="1" applyFont="1" applyAlignment="1">
      <alignment/>
    </xf>
    <xf numFmtId="49" fontId="5" fillId="0" borderId="27" xfId="0" applyNumberFormat="1" applyFont="1" applyFill="1" applyBorder="1" applyAlignment="1">
      <alignment horizontal="center" vertical="center" wrapText="1"/>
    </xf>
    <xf numFmtId="0" fontId="4" fillId="0" borderId="0" xfId="0" applyNumberFormat="1" applyFont="1" applyAlignment="1">
      <alignment horizontal="left"/>
    </xf>
    <xf numFmtId="49" fontId="4" fillId="0" borderId="0" xfId="0" applyNumberFormat="1" applyFont="1" applyBorder="1" applyAlignment="1">
      <alignment horizontal="left"/>
    </xf>
    <xf numFmtId="49" fontId="5" fillId="0" borderId="13" xfId="0" applyNumberFormat="1" applyFont="1" applyFill="1" applyBorder="1" applyAlignment="1">
      <alignment horizontal="center"/>
    </xf>
    <xf numFmtId="49" fontId="0" fillId="0" borderId="25" xfId="0" applyNumberFormat="1" applyFont="1" applyBorder="1" applyAlignment="1">
      <alignment horizontal="left"/>
    </xf>
    <xf numFmtId="49" fontId="3" fillId="0" borderId="25" xfId="0" applyNumberFormat="1" applyFont="1" applyBorder="1" applyAlignment="1">
      <alignment horizontal="left"/>
    </xf>
    <xf numFmtId="49" fontId="11" fillId="0" borderId="0" xfId="0" applyNumberFormat="1" applyFont="1" applyFill="1" applyBorder="1" applyAlignment="1">
      <alignment vertical="justify" textRotation="90" wrapText="1"/>
    </xf>
    <xf numFmtId="49" fontId="0" fillId="0" borderId="0" xfId="0" applyNumberFormat="1" applyFill="1" applyBorder="1" applyAlignment="1">
      <alignment horizontal="left"/>
    </xf>
    <xf numFmtId="49" fontId="26" fillId="0" borderId="0" xfId="0" applyNumberFormat="1" applyFont="1" applyAlignment="1">
      <alignment/>
    </xf>
    <xf numFmtId="49" fontId="14" fillId="0" borderId="0" xfId="0" applyNumberFormat="1" applyFont="1" applyBorder="1" applyAlignment="1">
      <alignment wrapText="1"/>
    </xf>
    <xf numFmtId="49" fontId="13" fillId="0" borderId="0" xfId="0" applyNumberFormat="1" applyFont="1" applyBorder="1" applyAlignment="1">
      <alignment/>
    </xf>
    <xf numFmtId="49" fontId="5" fillId="0" borderId="0" xfId="0" applyNumberFormat="1" applyFont="1" applyAlignment="1">
      <alignment/>
    </xf>
    <xf numFmtId="49" fontId="27" fillId="0" borderId="0" xfId="0" applyNumberFormat="1" applyFont="1" applyAlignment="1">
      <alignment/>
    </xf>
    <xf numFmtId="3" fontId="0" fillId="50"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24" fillId="0" borderId="0" xfId="0" applyFont="1" applyAlignment="1">
      <alignment/>
    </xf>
    <xf numFmtId="0" fontId="0" fillId="0" borderId="0" xfId="0" applyFill="1" applyAlignment="1">
      <alignment/>
    </xf>
    <xf numFmtId="0" fontId="5" fillId="0" borderId="26" xfId="0" applyFont="1" applyBorder="1" applyAlignment="1">
      <alignment horizontal="center"/>
    </xf>
    <xf numFmtId="0" fontId="28" fillId="0" borderId="0" xfId="0" applyFont="1" applyAlignment="1">
      <alignment/>
    </xf>
    <xf numFmtId="49" fontId="19" fillId="0" borderId="0" xfId="0" applyNumberFormat="1" applyFont="1" applyAlignment="1">
      <alignment/>
    </xf>
    <xf numFmtId="49" fontId="4" fillId="50" borderId="0" xfId="0" applyNumberFormat="1" applyFont="1" applyFill="1" applyBorder="1" applyAlignment="1">
      <alignment horizontal="left"/>
    </xf>
    <xf numFmtId="49" fontId="6" fillId="0" borderId="0" xfId="0" applyNumberFormat="1" applyFont="1" applyAlignment="1">
      <alignment horizontal="center"/>
    </xf>
    <xf numFmtId="49" fontId="0" fillId="0" borderId="25" xfId="0" applyNumberFormat="1" applyFont="1" applyBorder="1" applyAlignment="1">
      <alignment/>
    </xf>
    <xf numFmtId="49" fontId="3" fillId="0" borderId="0" xfId="0" applyNumberFormat="1" applyFont="1" applyBorder="1" applyAlignment="1">
      <alignment horizontal="left"/>
    </xf>
    <xf numFmtId="49" fontId="5" fillId="0" borderId="0" xfId="0" applyNumberFormat="1" applyFont="1" applyFill="1" applyBorder="1" applyAlignment="1">
      <alignment/>
    </xf>
    <xf numFmtId="49" fontId="5" fillId="0" borderId="0" xfId="0" applyNumberFormat="1" applyFont="1" applyFill="1" applyAlignment="1">
      <alignment/>
    </xf>
    <xf numFmtId="49" fontId="25" fillId="0" borderId="0" xfId="0" applyNumberFormat="1" applyFont="1" applyFill="1" applyAlignment="1">
      <alignment/>
    </xf>
    <xf numFmtId="49" fontId="15" fillId="0" borderId="0" xfId="0" applyNumberFormat="1" applyFont="1" applyAlignment="1">
      <alignment/>
    </xf>
    <xf numFmtId="49" fontId="21" fillId="0" borderId="0" xfId="0" applyNumberFormat="1" applyFont="1" applyAlignment="1">
      <alignment/>
    </xf>
    <xf numFmtId="0" fontId="5" fillId="0" borderId="0" xfId="0" applyFont="1" applyAlignment="1">
      <alignment/>
    </xf>
    <xf numFmtId="0" fontId="4" fillId="0" borderId="0" xfId="0" applyFont="1" applyBorder="1" applyAlignment="1">
      <alignment/>
    </xf>
    <xf numFmtId="0" fontId="7" fillId="0" borderId="0" xfId="0" applyFont="1" applyBorder="1" applyAlignment="1">
      <alignment/>
    </xf>
    <xf numFmtId="0" fontId="25" fillId="0" borderId="13" xfId="0" applyFont="1" applyBorder="1" applyAlignment="1">
      <alignment horizontal="center" vertical="center" wrapText="1"/>
    </xf>
    <xf numFmtId="0" fontId="0" fillId="0" borderId="0" xfId="0" applyNumberFormat="1" applyFont="1" applyBorder="1" applyAlignment="1">
      <alignment/>
    </xf>
    <xf numFmtId="0" fontId="16" fillId="0" borderId="0" xfId="0" applyFont="1" applyAlignment="1">
      <alignment/>
    </xf>
    <xf numFmtId="0" fontId="30" fillId="0" borderId="0" xfId="0" applyFont="1" applyAlignment="1">
      <alignment/>
    </xf>
    <xf numFmtId="0" fontId="12" fillId="0" borderId="0" xfId="0" applyFont="1" applyAlignment="1">
      <alignment/>
    </xf>
    <xf numFmtId="0" fontId="27" fillId="0" borderId="0" xfId="0" applyFont="1" applyAlignment="1">
      <alignment/>
    </xf>
    <xf numFmtId="49" fontId="13" fillId="0" borderId="0" xfId="0" applyNumberFormat="1" applyFont="1" applyAlignment="1">
      <alignment wrapText="1"/>
    </xf>
    <xf numFmtId="49" fontId="5" fillId="50" borderId="0" xfId="0" applyNumberFormat="1" applyFont="1" applyFill="1" applyBorder="1" applyAlignment="1">
      <alignment/>
    </xf>
    <xf numFmtId="49" fontId="5" fillId="0" borderId="0" xfId="0" applyNumberFormat="1" applyFont="1" applyAlignment="1">
      <alignment/>
    </xf>
    <xf numFmtId="49" fontId="5" fillId="0" borderId="0" xfId="0" applyNumberFormat="1" applyFont="1" applyAlignment="1">
      <alignment/>
    </xf>
    <xf numFmtId="49" fontId="5" fillId="0" borderId="0" xfId="0" applyNumberFormat="1" applyFont="1" applyBorder="1" applyAlignment="1">
      <alignment/>
    </xf>
    <xf numFmtId="49" fontId="4" fillId="0" borderId="0" xfId="0" applyNumberFormat="1" applyFont="1" applyBorder="1" applyAlignment="1">
      <alignment horizontal="left"/>
    </xf>
    <xf numFmtId="49" fontId="0" fillId="0" borderId="0" xfId="0" applyNumberFormat="1" applyFont="1" applyBorder="1" applyAlignment="1">
      <alignment horizontal="left"/>
    </xf>
    <xf numFmtId="49" fontId="5" fillId="0" borderId="0" xfId="0" applyNumberFormat="1" applyFont="1" applyAlignment="1">
      <alignment horizontal="center"/>
    </xf>
    <xf numFmtId="49" fontId="6" fillId="0" borderId="0" xfId="0" applyNumberFormat="1" applyFont="1" applyBorder="1" applyAlignment="1">
      <alignment/>
    </xf>
    <xf numFmtId="49" fontId="6" fillId="0" borderId="0" xfId="0" applyNumberFormat="1" applyFont="1" applyFill="1" applyAlignment="1">
      <alignment/>
    </xf>
    <xf numFmtId="49" fontId="6" fillId="0" borderId="0" xfId="0" applyNumberFormat="1" applyFont="1" applyFill="1" applyAlignment="1">
      <alignment/>
    </xf>
    <xf numFmtId="49" fontId="5" fillId="0" borderId="13"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5" fillId="0" borderId="28" xfId="0" applyNumberFormat="1" applyFont="1" applyBorder="1" applyAlignment="1">
      <alignment horizontal="center"/>
    </xf>
    <xf numFmtId="49" fontId="5" fillId="0" borderId="13" xfId="0" applyNumberFormat="1" applyFont="1" applyBorder="1" applyAlignment="1">
      <alignment horizontal="center"/>
    </xf>
    <xf numFmtId="49" fontId="14" fillId="0" borderId="0" xfId="0" applyNumberFormat="1" applyFont="1" applyBorder="1" applyAlignment="1">
      <alignment/>
    </xf>
    <xf numFmtId="49" fontId="14" fillId="0" borderId="0" xfId="0" applyNumberFormat="1" applyFont="1" applyBorder="1" applyAlignment="1">
      <alignment horizontal="center"/>
    </xf>
    <xf numFmtId="49" fontId="13" fillId="0" borderId="0" xfId="0" applyNumberFormat="1" applyFont="1" applyBorder="1" applyAlignment="1">
      <alignment/>
    </xf>
    <xf numFmtId="49" fontId="3" fillId="0" borderId="0" xfId="0" applyNumberFormat="1" applyFont="1" applyAlignment="1">
      <alignment horizontal="center"/>
    </xf>
    <xf numFmtId="49" fontId="13" fillId="0" borderId="0" xfId="0" applyNumberFormat="1" applyFont="1" applyAlignment="1">
      <alignment/>
    </xf>
    <xf numFmtId="49" fontId="21" fillId="0" borderId="0" xfId="0" applyNumberFormat="1" applyFont="1" applyAlignment="1">
      <alignment/>
    </xf>
    <xf numFmtId="49" fontId="32" fillId="0" borderId="0" xfId="0" applyNumberFormat="1" applyFont="1" applyAlignment="1">
      <alignment/>
    </xf>
    <xf numFmtId="49" fontId="12" fillId="0" borderId="0" xfId="0" applyNumberFormat="1" applyFont="1" applyBorder="1" applyAlignment="1">
      <alignment wrapText="1"/>
    </xf>
    <xf numFmtId="49" fontId="19" fillId="0" borderId="0" xfId="0" applyNumberFormat="1" applyFont="1" applyAlignment="1">
      <alignment/>
    </xf>
    <xf numFmtId="49" fontId="18" fillId="0" borderId="0" xfId="0" applyNumberFormat="1" applyFont="1" applyBorder="1" applyAlignment="1">
      <alignment/>
    </xf>
    <xf numFmtId="49" fontId="19" fillId="0" borderId="0" xfId="0" applyNumberFormat="1" applyFont="1" applyAlignment="1">
      <alignment/>
    </xf>
    <xf numFmtId="49" fontId="6" fillId="50" borderId="21" xfId="0" applyNumberFormat="1" applyFont="1" applyFill="1" applyBorder="1" applyAlignment="1">
      <alignment horizontal="center"/>
    </xf>
    <xf numFmtId="0" fontId="25" fillId="0" borderId="21" xfId="0" applyFont="1" applyBorder="1" applyAlignment="1">
      <alignment horizontal="center" wrapText="1"/>
    </xf>
    <xf numFmtId="1" fontId="8" fillId="56" borderId="26" xfId="0" applyNumberFormat="1" applyFont="1" applyFill="1" applyBorder="1" applyAlignment="1" applyProtection="1">
      <alignment horizontal="center"/>
      <protection hidden="1"/>
    </xf>
    <xf numFmtId="1" fontId="8" fillId="0" borderId="13" xfId="0" applyNumberFormat="1" applyFont="1" applyBorder="1" applyAlignment="1" applyProtection="1">
      <alignment horizontal="center"/>
      <protection locked="0"/>
    </xf>
    <xf numFmtId="49" fontId="29" fillId="0" borderId="27" xfId="0" applyNumberFormat="1" applyFont="1" applyBorder="1" applyAlignment="1">
      <alignment horizontal="center" vertical="center" wrapText="1"/>
    </xf>
    <xf numFmtId="49" fontId="6" fillId="0" borderId="21" xfId="0" applyNumberFormat="1" applyFont="1" applyBorder="1" applyAlignment="1">
      <alignment wrapText="1"/>
    </xf>
    <xf numFmtId="49" fontId="25" fillId="0" borderId="21" xfId="0" applyNumberFormat="1" applyFont="1" applyBorder="1" applyAlignment="1">
      <alignment horizontal="center" wrapText="1"/>
    </xf>
    <xf numFmtId="1" fontId="8" fillId="56" borderId="13" xfId="0" applyNumberFormat="1" applyFont="1" applyFill="1" applyBorder="1" applyAlignment="1" applyProtection="1">
      <alignment horizontal="center"/>
      <protection hidden="1"/>
    </xf>
    <xf numFmtId="0" fontId="6" fillId="0" borderId="21" xfId="0" applyFont="1" applyBorder="1" applyAlignment="1">
      <alignment wrapText="1"/>
    </xf>
    <xf numFmtId="0" fontId="6" fillId="0" borderId="27" xfId="0" applyFont="1" applyBorder="1" applyAlignment="1">
      <alignment horizontal="center" vertical="center" wrapText="1"/>
    </xf>
    <xf numFmtId="1" fontId="8" fillId="0" borderId="21" xfId="0" applyNumberFormat="1" applyFont="1" applyBorder="1" applyAlignment="1" applyProtection="1">
      <alignment horizontal="center"/>
      <protection locked="0"/>
    </xf>
    <xf numFmtId="3" fontId="8" fillId="56" borderId="28" xfId="110" applyNumberFormat="1" applyFont="1" applyFill="1" applyBorder="1" applyAlignment="1" applyProtection="1">
      <alignment horizontal="center"/>
      <protection hidden="1"/>
    </xf>
    <xf numFmtId="3" fontId="8" fillId="56" borderId="13" xfId="110" applyNumberFormat="1" applyFont="1" applyFill="1" applyBorder="1" applyAlignment="1" applyProtection="1">
      <alignment horizontal="center"/>
      <protection hidden="1"/>
    </xf>
    <xf numFmtId="3" fontId="8" fillId="56" borderId="28" xfId="110" applyNumberFormat="1" applyFont="1" applyFill="1" applyBorder="1" applyAlignment="1" applyProtection="1">
      <alignment horizontal="center"/>
      <protection locked="0"/>
    </xf>
    <xf numFmtId="3" fontId="8" fillId="56" borderId="13" xfId="110" applyNumberFormat="1" applyFont="1" applyFill="1" applyBorder="1" applyAlignment="1" applyProtection="1">
      <alignment horizontal="center"/>
      <protection locked="0"/>
    </xf>
    <xf numFmtId="3" fontId="8" fillId="0" borderId="28" xfId="110" applyNumberFormat="1" applyFont="1" applyBorder="1" applyAlignment="1" applyProtection="1">
      <alignment horizontal="center"/>
      <protection locked="0"/>
    </xf>
    <xf numFmtId="3" fontId="8" fillId="0" borderId="13" xfId="110" applyNumberFormat="1" applyFont="1" applyBorder="1" applyAlignment="1" applyProtection="1">
      <alignment horizontal="center"/>
      <protection locked="0"/>
    </xf>
    <xf numFmtId="0" fontId="0" fillId="50" borderId="13" xfId="0" applyNumberFormat="1" applyFont="1" applyFill="1" applyBorder="1" applyAlignment="1">
      <alignment horizontal="left" vertical="center" wrapText="1"/>
    </xf>
    <xf numFmtId="0" fontId="0" fillId="50" borderId="13" xfId="0" applyFont="1" applyFill="1" applyBorder="1" applyAlignment="1">
      <alignment horizontal="left" vertical="center" wrapText="1"/>
    </xf>
    <xf numFmtId="1" fontId="8" fillId="56" borderId="13" xfId="0" applyNumberFormat="1" applyFont="1" applyFill="1" applyBorder="1" applyAlignment="1" applyProtection="1">
      <alignment horizontal="center"/>
      <protection locked="0"/>
    </xf>
    <xf numFmtId="0" fontId="0" fillId="56" borderId="13" xfId="0" applyFont="1" applyFill="1" applyBorder="1" applyAlignment="1">
      <alignment horizontal="left" vertical="center" wrapText="1"/>
    </xf>
    <xf numFmtId="0" fontId="0" fillId="56" borderId="13" xfId="0" applyNumberFormat="1" applyFont="1" applyFill="1" applyBorder="1" applyAlignment="1">
      <alignment horizontal="left" vertical="center" wrapText="1"/>
    </xf>
    <xf numFmtId="0" fontId="0" fillId="0" borderId="13" xfId="0" applyFont="1" applyBorder="1" applyAlignment="1">
      <alignment horizontal="left" vertical="center" wrapText="1"/>
    </xf>
    <xf numFmtId="0" fontId="0" fillId="50" borderId="24" xfId="0" applyFont="1" applyFill="1" applyBorder="1" applyAlignment="1">
      <alignment horizontal="left" vertical="center" wrapText="1"/>
    </xf>
    <xf numFmtId="0" fontId="0" fillId="56" borderId="24" xfId="0" applyFont="1" applyFill="1" applyBorder="1" applyAlignment="1">
      <alignment horizontal="left" vertical="center" wrapText="1"/>
    </xf>
    <xf numFmtId="0" fontId="0" fillId="50" borderId="13" xfId="0" applyFont="1" applyFill="1" applyBorder="1" applyAlignment="1">
      <alignment horizontal="left" vertical="center"/>
    </xf>
    <xf numFmtId="0" fontId="0" fillId="50" borderId="13" xfId="0" applyNumberFormat="1" applyFont="1" applyFill="1" applyBorder="1" applyAlignment="1">
      <alignment horizontal="left" vertical="center"/>
    </xf>
    <xf numFmtId="0" fontId="0" fillId="50" borderId="13" xfId="0" applyFont="1" applyFill="1" applyBorder="1" applyAlignment="1">
      <alignment horizontal="left"/>
    </xf>
    <xf numFmtId="0" fontId="0" fillId="50" borderId="24" xfId="0" applyFont="1" applyFill="1" applyBorder="1" applyAlignment="1">
      <alignment horizontal="left"/>
    </xf>
    <xf numFmtId="49" fontId="4" fillId="0" borderId="0" xfId="0" applyNumberFormat="1" applyFont="1" applyAlignment="1">
      <alignment/>
    </xf>
    <xf numFmtId="0" fontId="28" fillId="0" borderId="0" xfId="184" applyFill="1">
      <alignment/>
      <protection/>
    </xf>
    <xf numFmtId="0" fontId="5" fillId="0" borderId="0" xfId="184" applyFont="1" applyFill="1">
      <alignment/>
      <protection/>
    </xf>
    <xf numFmtId="49" fontId="4" fillId="0" borderId="26" xfId="184" applyNumberFormat="1" applyFont="1" applyFill="1" applyBorder="1" applyAlignment="1" applyProtection="1">
      <alignment horizontal="center" vertical="center" wrapText="1"/>
      <protection/>
    </xf>
    <xf numFmtId="3" fontId="39" fillId="0" borderId="0" xfId="184" applyNumberFormat="1" applyFont="1" applyFill="1">
      <alignment/>
      <protection/>
    </xf>
    <xf numFmtId="3" fontId="28" fillId="0" borderId="0" xfId="184" applyNumberFormat="1" applyFill="1">
      <alignment/>
      <protection/>
    </xf>
    <xf numFmtId="0" fontId="5" fillId="0" borderId="0" xfId="184" applyFont="1" applyFill="1" applyBorder="1">
      <alignment/>
      <protection/>
    </xf>
    <xf numFmtId="0" fontId="53" fillId="0" borderId="0" xfId="184" applyFont="1" applyFill="1">
      <alignment/>
      <protection/>
    </xf>
    <xf numFmtId="0" fontId="53" fillId="0" borderId="13" xfId="184" applyFont="1" applyFill="1" applyBorder="1">
      <alignment/>
      <protection/>
    </xf>
    <xf numFmtId="3" fontId="53" fillId="0" borderId="13" xfId="184" applyNumberFormat="1" applyFont="1" applyFill="1" applyBorder="1" applyAlignment="1">
      <alignment/>
      <protection/>
    </xf>
    <xf numFmtId="0" fontId="53" fillId="0" borderId="0" xfId="184" applyFont="1" applyFill="1" applyAlignment="1">
      <alignment/>
      <protection/>
    </xf>
    <xf numFmtId="0" fontId="5" fillId="0" borderId="0" xfId="184" applyFont="1" applyFill="1" applyAlignment="1">
      <alignment/>
      <protection/>
    </xf>
    <xf numFmtId="0" fontId="3" fillId="0" borderId="0" xfId="184" applyFont="1" applyFill="1" applyBorder="1" applyAlignment="1">
      <alignment horizontal="center"/>
      <protection/>
    </xf>
    <xf numFmtId="0" fontId="56" fillId="0" borderId="0" xfId="184" applyFont="1" applyFill="1">
      <alignment/>
      <protection/>
    </xf>
    <xf numFmtId="0" fontId="25" fillId="0" borderId="0" xfId="184" applyFont="1" applyFill="1">
      <alignment/>
      <protection/>
    </xf>
    <xf numFmtId="49" fontId="0" fillId="0" borderId="0" xfId="183" applyNumberFormat="1" applyFill="1">
      <alignment/>
      <protection/>
    </xf>
    <xf numFmtId="49" fontId="4" fillId="0" borderId="0" xfId="0" applyNumberFormat="1" applyFont="1" applyAlignment="1">
      <alignment/>
    </xf>
    <xf numFmtId="49" fontId="6" fillId="0" borderId="25" xfId="0" applyNumberFormat="1" applyFont="1" applyBorder="1" applyAlignment="1">
      <alignment/>
    </xf>
    <xf numFmtId="0" fontId="8" fillId="0" borderId="13" xfId="184" applyFont="1" applyFill="1" applyBorder="1" applyAlignment="1" applyProtection="1">
      <alignment horizontal="center"/>
      <protection/>
    </xf>
    <xf numFmtId="0" fontId="25" fillId="0" borderId="27" xfId="184" applyFont="1" applyFill="1" applyBorder="1" applyAlignment="1">
      <alignment horizontal="left"/>
      <protection/>
    </xf>
    <xf numFmtId="3" fontId="55" fillId="0" borderId="13" xfId="184" applyNumberFormat="1" applyFont="1" applyFill="1" applyBorder="1" applyAlignment="1" applyProtection="1">
      <alignment horizontal="right" wrapText="1"/>
      <protection/>
    </xf>
    <xf numFmtId="1" fontId="25" fillId="0" borderId="13" xfId="184" applyNumberFormat="1" applyFont="1" applyFill="1" applyBorder="1" applyAlignment="1">
      <alignment horizontal="left"/>
      <protection/>
    </xf>
    <xf numFmtId="0" fontId="5" fillId="0" borderId="21" xfId="184" applyFont="1" applyFill="1" applyBorder="1" applyAlignment="1">
      <alignment/>
      <protection/>
    </xf>
    <xf numFmtId="3" fontId="8" fillId="0" borderId="13" xfId="184" applyNumberFormat="1" applyFont="1" applyFill="1" applyBorder="1" applyAlignment="1">
      <alignment horizontal="right" wrapText="1"/>
      <protection/>
    </xf>
    <xf numFmtId="49" fontId="1" fillId="0" borderId="0" xfId="0" applyNumberFormat="1" applyFont="1" applyAlignment="1">
      <alignment/>
    </xf>
    <xf numFmtId="49" fontId="2" fillId="0" borderId="0" xfId="0" applyNumberFormat="1" applyFont="1" applyAlignment="1">
      <alignment/>
    </xf>
    <xf numFmtId="49" fontId="2" fillId="0" borderId="0" xfId="0" applyNumberFormat="1" applyFont="1" applyBorder="1" applyAlignment="1">
      <alignment/>
    </xf>
    <xf numFmtId="49" fontId="3" fillId="0" borderId="0" xfId="0" applyNumberFormat="1" applyFont="1" applyBorder="1" applyAlignment="1">
      <alignment wrapText="1"/>
    </xf>
    <xf numFmtId="49" fontId="2" fillId="0" borderId="0" xfId="0" applyNumberFormat="1" applyFont="1" applyFill="1" applyAlignment="1">
      <alignment/>
    </xf>
    <xf numFmtId="49" fontId="59" fillId="0" borderId="0" xfId="0" applyNumberFormat="1" applyFont="1" applyFill="1" applyBorder="1" applyAlignment="1">
      <alignment/>
    </xf>
    <xf numFmtId="49" fontId="7" fillId="0" borderId="25" xfId="0" applyNumberFormat="1" applyFont="1" applyFill="1" applyBorder="1" applyAlignment="1">
      <alignment wrapText="1"/>
    </xf>
    <xf numFmtId="0" fontId="2" fillId="0" borderId="0" xfId="0" applyFont="1" applyAlignment="1">
      <alignment/>
    </xf>
    <xf numFmtId="0" fontId="59" fillId="0" borderId="0" xfId="0" applyFont="1" applyBorder="1" applyAlignment="1">
      <alignment/>
    </xf>
    <xf numFmtId="0" fontId="1" fillId="0" borderId="0" xfId="0" applyFont="1" applyFill="1" applyAlignment="1">
      <alignment/>
    </xf>
    <xf numFmtId="0" fontId="2" fillId="0" borderId="0" xfId="0" applyFont="1" applyFill="1" applyAlignment="1">
      <alignment/>
    </xf>
    <xf numFmtId="0" fontId="3" fillId="0" borderId="0" xfId="0" applyNumberFormat="1" applyFont="1" applyFill="1" applyAlignment="1">
      <alignment/>
    </xf>
    <xf numFmtId="0" fontId="59" fillId="0" borderId="0" xfId="0" applyFont="1" applyFill="1" applyBorder="1" applyAlignment="1">
      <alignment/>
    </xf>
    <xf numFmtId="0" fontId="7" fillId="0" borderId="25" xfId="0" applyNumberFormat="1" applyFont="1" applyFill="1" applyBorder="1" applyAlignment="1">
      <alignment wrapText="1"/>
    </xf>
    <xf numFmtId="49" fontId="7" fillId="0" borderId="0" xfId="0" applyNumberFormat="1" applyFont="1" applyAlignment="1">
      <alignment wrapText="1"/>
    </xf>
    <xf numFmtId="0" fontId="5" fillId="0" borderId="0" xfId="184" applyFont="1" applyFill="1">
      <alignment/>
      <protection/>
    </xf>
    <xf numFmtId="49" fontId="5" fillId="0" borderId="0" xfId="184" applyNumberFormat="1" applyFont="1" applyFill="1">
      <alignment/>
      <protection/>
    </xf>
    <xf numFmtId="0" fontId="5" fillId="0" borderId="13" xfId="184" applyFont="1" applyFill="1" applyBorder="1">
      <alignment/>
      <protection/>
    </xf>
    <xf numFmtId="0" fontId="5" fillId="0" borderId="0" xfId="184" applyFont="1" applyFill="1" applyAlignment="1">
      <alignment/>
      <protection/>
    </xf>
    <xf numFmtId="0" fontId="5" fillId="0" borderId="21" xfId="184" applyFont="1" applyFill="1" applyBorder="1" applyAlignment="1">
      <alignment/>
      <protection/>
    </xf>
    <xf numFmtId="3" fontId="5" fillId="0" borderId="13" xfId="184" applyNumberFormat="1" applyFont="1" applyFill="1" applyBorder="1" applyAlignment="1">
      <alignment/>
      <protection/>
    </xf>
    <xf numFmtId="0" fontId="25" fillId="0" borderId="0" xfId="184" applyFont="1" applyFill="1">
      <alignment/>
      <protection/>
    </xf>
    <xf numFmtId="3" fontId="5" fillId="0" borderId="0" xfId="184" applyNumberFormat="1" applyFont="1" applyFill="1">
      <alignment/>
      <protection/>
    </xf>
    <xf numFmtId="0" fontId="4" fillId="0" borderId="24" xfId="0" applyNumberFormat="1" applyFont="1" applyFill="1" applyBorder="1" applyAlignment="1">
      <alignment horizontal="center" vertical="center" wrapText="1"/>
    </xf>
    <xf numFmtId="0" fontId="59" fillId="0" borderId="0" xfId="0" applyFont="1" applyFill="1" applyAlignment="1">
      <alignment/>
    </xf>
    <xf numFmtId="0" fontId="0" fillId="0" borderId="0" xfId="0" applyFont="1" applyFill="1" applyAlignment="1">
      <alignment/>
    </xf>
    <xf numFmtId="49" fontId="1" fillId="0" borderId="0" xfId="0" applyNumberFormat="1" applyFont="1" applyFill="1" applyAlignment="1">
      <alignment/>
    </xf>
    <xf numFmtId="49" fontId="0" fillId="0" borderId="0" xfId="184" applyNumberFormat="1" applyFont="1" applyFill="1" applyBorder="1" applyAlignment="1">
      <alignment horizontal="right"/>
      <protection/>
    </xf>
    <xf numFmtId="0" fontId="4" fillId="0" borderId="13" xfId="184" applyNumberFormat="1" applyFont="1" applyFill="1" applyBorder="1" applyAlignment="1">
      <alignment horizontal="center" vertical="center" wrapText="1"/>
      <protection/>
    </xf>
    <xf numFmtId="0" fontId="11" fillId="0" borderId="27" xfId="184" applyFont="1" applyFill="1" applyBorder="1" applyAlignment="1">
      <alignment wrapText="1"/>
      <protection/>
    </xf>
    <xf numFmtId="10" fontId="25" fillId="0" borderId="13" xfId="184" applyNumberFormat="1" applyFont="1" applyFill="1" applyBorder="1" applyAlignment="1">
      <alignment horizontal="center" wrapText="1"/>
      <protection/>
    </xf>
    <xf numFmtId="0" fontId="25" fillId="0" borderId="13" xfId="184" applyFont="1" applyFill="1" applyBorder="1" applyAlignment="1" applyProtection="1">
      <alignment horizontal="center" wrapText="1"/>
      <protection/>
    </xf>
    <xf numFmtId="10" fontId="8" fillId="0" borderId="13" xfId="204" applyNumberFormat="1" applyFont="1" applyFill="1" applyBorder="1" applyAlignment="1">
      <alignment horizontal="right" wrapText="1"/>
    </xf>
    <xf numFmtId="0" fontId="25" fillId="0" borderId="13" xfId="184" applyFont="1" applyFill="1" applyBorder="1" applyAlignment="1">
      <alignment horizontal="center" wrapText="1"/>
      <protection/>
    </xf>
    <xf numFmtId="0" fontId="5" fillId="0" borderId="0" xfId="184" applyFont="1" applyFill="1" applyAlignment="1">
      <alignment horizontal="center"/>
      <protection/>
    </xf>
    <xf numFmtId="3" fontId="53" fillId="0" borderId="0" xfId="184" applyNumberFormat="1" applyFont="1" applyFill="1">
      <alignment/>
      <protection/>
    </xf>
    <xf numFmtId="0" fontId="54" fillId="0" borderId="13" xfId="184" applyFont="1" applyFill="1" applyBorder="1" applyAlignment="1" applyProtection="1">
      <alignment horizontal="center" vertical="center"/>
      <protection/>
    </xf>
    <xf numFmtId="0" fontId="54" fillId="0" borderId="26" xfId="184" applyFont="1" applyFill="1" applyBorder="1" applyAlignment="1" applyProtection="1">
      <alignment horizontal="center" vertical="center"/>
      <protection/>
    </xf>
    <xf numFmtId="0" fontId="54" fillId="0" borderId="27" xfId="184" applyFont="1" applyFill="1" applyBorder="1" applyAlignment="1" applyProtection="1">
      <alignment/>
      <protection/>
    </xf>
    <xf numFmtId="10" fontId="55" fillId="0" borderId="13" xfId="206" applyNumberFormat="1" applyFont="1" applyFill="1" applyBorder="1" applyAlignment="1">
      <alignment horizontal="center"/>
    </xf>
    <xf numFmtId="10" fontId="55" fillId="0" borderId="13" xfId="204" applyNumberFormat="1" applyFont="1" applyFill="1" applyBorder="1" applyAlignment="1" applyProtection="1">
      <alignment horizontal="right" wrapText="1"/>
      <protection/>
    </xf>
    <xf numFmtId="49" fontId="0" fillId="0" borderId="0" xfId="0" applyNumberFormat="1" applyFont="1" applyFill="1" applyBorder="1" applyAlignment="1">
      <alignment/>
    </xf>
    <xf numFmtId="49" fontId="25" fillId="0" borderId="29" xfId="0" applyNumberFormat="1" applyFont="1" applyFill="1" applyBorder="1" applyAlignment="1">
      <alignment horizontal="center" wrapText="1"/>
    </xf>
    <xf numFmtId="49" fontId="5" fillId="0" borderId="26" xfId="0" applyNumberFormat="1" applyFont="1" applyFill="1" applyBorder="1" applyAlignment="1">
      <alignment horizontal="center"/>
    </xf>
    <xf numFmtId="2" fontId="11" fillId="0" borderId="0" xfId="0" applyNumberFormat="1" applyFont="1" applyFill="1" applyBorder="1" applyAlignment="1">
      <alignment horizontal="right" wrapText="1"/>
    </xf>
    <xf numFmtId="49" fontId="0" fillId="0" borderId="0" xfId="0" applyNumberFormat="1" applyFill="1" applyBorder="1" applyAlignment="1">
      <alignment/>
    </xf>
    <xf numFmtId="49" fontId="0" fillId="0" borderId="0" xfId="0" applyNumberFormat="1" applyFill="1" applyAlignment="1">
      <alignment/>
    </xf>
    <xf numFmtId="49" fontId="27" fillId="0" borderId="0" xfId="0" applyNumberFormat="1" applyFont="1" applyFill="1" applyAlignment="1">
      <alignment/>
    </xf>
    <xf numFmtId="49" fontId="27" fillId="0" borderId="0" xfId="0" applyNumberFormat="1" applyFont="1" applyFill="1" applyAlignment="1">
      <alignment horizontal="left"/>
    </xf>
    <xf numFmtId="0" fontId="0" fillId="0" borderId="0" xfId="0" applyFont="1" applyFill="1" applyAlignment="1">
      <alignment/>
    </xf>
    <xf numFmtId="0" fontId="25" fillId="0" borderId="29" xfId="0" applyFont="1" applyFill="1" applyBorder="1" applyAlignment="1">
      <alignment horizontal="center" wrapText="1"/>
    </xf>
    <xf numFmtId="0" fontId="0" fillId="0" borderId="0" xfId="0" applyFill="1" applyAlignment="1">
      <alignment/>
    </xf>
    <xf numFmtId="0" fontId="4" fillId="0" borderId="21" xfId="0" applyFont="1" applyFill="1" applyBorder="1" applyAlignment="1">
      <alignment horizontal="center" wrapText="1"/>
    </xf>
    <xf numFmtId="0" fontId="28" fillId="0" borderId="0" xfId="0" applyFont="1" applyFill="1" applyAlignment="1">
      <alignment/>
    </xf>
    <xf numFmtId="0" fontId="11" fillId="0" borderId="0" xfId="0" applyFont="1" applyFill="1" applyBorder="1" applyAlignment="1">
      <alignment horizontal="center" wrapText="1"/>
    </xf>
    <xf numFmtId="0" fontId="4" fillId="0" borderId="21" xfId="184" applyNumberFormat="1" applyFont="1" applyFill="1" applyBorder="1" applyAlignment="1">
      <alignment horizontal="center" vertical="center" wrapText="1"/>
      <protection/>
    </xf>
    <xf numFmtId="0" fontId="54" fillId="0" borderId="21" xfId="184" applyFont="1" applyFill="1" applyBorder="1" applyAlignment="1" applyProtection="1">
      <alignment horizontal="center" vertical="center"/>
      <protection/>
    </xf>
    <xf numFmtId="49" fontId="0" fillId="0" borderId="0" xfId="0" applyNumberFormat="1" applyFont="1" applyFill="1" applyAlignment="1">
      <alignment/>
    </xf>
    <xf numFmtId="0" fontId="3" fillId="0" borderId="0" xfId="0" applyFont="1" applyFill="1" applyAlignment="1">
      <alignment/>
    </xf>
    <xf numFmtId="0" fontId="3" fillId="0" borderId="30" xfId="184" applyNumberFormat="1" applyFont="1" applyFill="1" applyBorder="1" applyAlignment="1">
      <alignment vertical="center"/>
      <protection/>
    </xf>
    <xf numFmtId="49" fontId="11" fillId="0" borderId="21" xfId="0" applyNumberFormat="1" applyFont="1" applyFill="1" applyBorder="1" applyAlignment="1">
      <alignment horizontal="center" vertical="center" wrapText="1"/>
    </xf>
    <xf numFmtId="3" fontId="61" fillId="0" borderId="13" xfId="184" applyNumberFormat="1" applyFont="1" applyFill="1" applyBorder="1" applyAlignment="1" applyProtection="1">
      <alignment horizontal="right" wrapText="1"/>
      <protection/>
    </xf>
    <xf numFmtId="10" fontId="61" fillId="0" borderId="13" xfId="206" applyNumberFormat="1" applyFont="1" applyFill="1" applyBorder="1" applyAlignment="1">
      <alignment horizontal="center"/>
    </xf>
    <xf numFmtId="10" fontId="61" fillId="0" borderId="13" xfId="184" applyNumberFormat="1" applyFont="1" applyFill="1" applyBorder="1" applyAlignment="1">
      <alignment horizontal="center"/>
      <protection/>
    </xf>
    <xf numFmtId="3" fontId="25" fillId="0" borderId="13" xfId="184" applyNumberFormat="1" applyFont="1" applyFill="1" applyBorder="1" applyAlignment="1">
      <alignment horizontal="right" wrapText="1"/>
      <protection/>
    </xf>
    <xf numFmtId="174" fontId="25" fillId="0" borderId="26" xfId="110" applyNumberFormat="1" applyFont="1" applyFill="1" applyBorder="1" applyAlignment="1" applyProtection="1">
      <alignment horizontal="center" vertical="center" wrapText="1"/>
      <protection/>
    </xf>
    <xf numFmtId="3" fontId="25" fillId="0" borderId="26" xfId="110" applyNumberFormat="1" applyFont="1" applyFill="1" applyBorder="1" applyAlignment="1" applyProtection="1">
      <alignment horizontal="center" vertical="center" wrapText="1"/>
      <protection/>
    </xf>
    <xf numFmtId="3" fontId="25" fillId="0" borderId="13" xfId="110" applyNumberFormat="1" applyFont="1" applyFill="1" applyBorder="1" applyAlignment="1">
      <alignment horizontal="center" vertical="center" wrapText="1"/>
    </xf>
    <xf numFmtId="3" fontId="5" fillId="0" borderId="0" xfId="184" applyNumberFormat="1" applyFont="1" applyFill="1" applyAlignment="1">
      <alignment/>
      <protection/>
    </xf>
    <xf numFmtId="0" fontId="3" fillId="0" borderId="0" xfId="184" applyFont="1" applyFill="1" applyAlignment="1">
      <alignment horizontal="center" vertical="center"/>
      <protection/>
    </xf>
    <xf numFmtId="0" fontId="3" fillId="0" borderId="0" xfId="184" applyNumberFormat="1" applyFont="1" applyFill="1" applyBorder="1" applyAlignment="1">
      <alignment horizontal="center" vertical="center"/>
      <protection/>
    </xf>
    <xf numFmtId="49" fontId="11" fillId="0" borderId="21" xfId="0" applyNumberFormat="1" applyFont="1" applyFill="1" applyBorder="1" applyAlignment="1">
      <alignment horizontal="center" wrapText="1"/>
    </xf>
    <xf numFmtId="49" fontId="11" fillId="0" borderId="13" xfId="0" applyNumberFormat="1" applyFont="1" applyFill="1" applyBorder="1" applyAlignment="1">
      <alignment horizontal="center" wrapText="1"/>
    </xf>
    <xf numFmtId="2" fontId="1" fillId="0" borderId="0" xfId="0" applyNumberFormat="1" applyFont="1" applyFill="1" applyAlignment="1">
      <alignment/>
    </xf>
    <xf numFmtId="2" fontId="2" fillId="0" borderId="0" xfId="0" applyNumberFormat="1" applyFont="1" applyFill="1" applyBorder="1" applyAlignment="1">
      <alignment/>
    </xf>
    <xf numFmtId="2" fontId="0" fillId="0" borderId="0" xfId="0" applyNumberFormat="1" applyFont="1" applyFill="1" applyAlignment="1">
      <alignment/>
    </xf>
    <xf numFmtId="2" fontId="1" fillId="0" borderId="0" xfId="0" applyNumberFormat="1" applyFont="1" applyFill="1" applyBorder="1" applyAlignment="1">
      <alignment/>
    </xf>
    <xf numFmtId="2" fontId="0" fillId="0" borderId="0" xfId="0" applyNumberFormat="1" applyFont="1" applyFill="1" applyAlignment="1">
      <alignment/>
    </xf>
    <xf numFmtId="2" fontId="3" fillId="0" borderId="0" xfId="0" applyNumberFormat="1" applyFont="1" applyFill="1" applyAlignment="1">
      <alignment/>
    </xf>
    <xf numFmtId="2" fontId="4" fillId="0" borderId="0" xfId="0" applyNumberFormat="1" applyFont="1" applyFill="1" applyAlignment="1">
      <alignment/>
    </xf>
    <xf numFmtId="2" fontId="3" fillId="0" borderId="0" xfId="0" applyNumberFormat="1" applyFont="1" applyFill="1" applyBorder="1" applyAlignment="1">
      <alignment/>
    </xf>
    <xf numFmtId="2" fontId="4" fillId="0" borderId="24" xfId="0" applyNumberFormat="1" applyFont="1" applyFill="1" applyBorder="1" applyAlignment="1">
      <alignment horizontal="center" vertical="center" wrapText="1"/>
    </xf>
    <xf numFmtId="2" fontId="1" fillId="0" borderId="0" xfId="0" applyNumberFormat="1" applyFont="1" applyFill="1" applyBorder="1" applyAlignment="1">
      <alignment horizontal="center"/>
    </xf>
    <xf numFmtId="2" fontId="4" fillId="0" borderId="13" xfId="0" applyNumberFormat="1" applyFont="1" applyFill="1" applyBorder="1" applyAlignment="1">
      <alignment horizontal="center" vertical="center" wrapText="1"/>
    </xf>
    <xf numFmtId="1" fontId="25" fillId="0" borderId="27" xfId="0" applyNumberFormat="1" applyFont="1" applyFill="1" applyBorder="1" applyAlignment="1">
      <alignment horizontal="center" vertical="center"/>
    </xf>
    <xf numFmtId="2" fontId="62" fillId="0" borderId="0" xfId="0" applyNumberFormat="1" applyFont="1" applyFill="1" applyBorder="1" applyAlignment="1">
      <alignment horizontal="center"/>
    </xf>
    <xf numFmtId="2" fontId="62" fillId="0" borderId="0" xfId="0" applyNumberFormat="1" applyFont="1" applyFill="1" applyAlignment="1">
      <alignment horizontal="center"/>
    </xf>
    <xf numFmtId="49" fontId="11" fillId="0" borderId="26" xfId="0" applyNumberFormat="1" applyFont="1" applyFill="1" applyBorder="1" applyAlignment="1">
      <alignment horizontal="center"/>
    </xf>
    <xf numFmtId="2" fontId="6" fillId="0" borderId="26" xfId="0" applyNumberFormat="1" applyFont="1" applyFill="1" applyBorder="1" applyAlignment="1">
      <alignment horizontal="left"/>
    </xf>
    <xf numFmtId="3" fontId="7" fillId="0" borderId="13" xfId="196" applyNumberFormat="1" applyFont="1" applyFill="1" applyBorder="1" applyAlignment="1" applyProtection="1">
      <alignment horizontal="center" vertical="center"/>
      <protection/>
    </xf>
    <xf numFmtId="3" fontId="4" fillId="0" borderId="0" xfId="196" applyNumberFormat="1" applyFont="1" applyFill="1" applyBorder="1" applyAlignment="1" applyProtection="1">
      <alignment horizontal="center" vertical="center"/>
      <protection/>
    </xf>
    <xf numFmtId="49" fontId="25" fillId="0" borderId="13" xfId="0" applyNumberFormat="1" applyFont="1" applyFill="1" applyBorder="1" applyAlignment="1">
      <alignment horizontal="center"/>
    </xf>
    <xf numFmtId="1" fontId="5" fillId="0" borderId="13" xfId="0" applyNumberFormat="1" applyFont="1" applyFill="1" applyBorder="1" applyAlignment="1">
      <alignment horizontal="left"/>
    </xf>
    <xf numFmtId="3" fontId="4" fillId="0" borderId="13" xfId="196" applyNumberFormat="1" applyFont="1" applyFill="1" applyBorder="1" applyAlignment="1" applyProtection="1">
      <alignment horizontal="center" vertical="center"/>
      <protection/>
    </xf>
    <xf numFmtId="49" fontId="11" fillId="0" borderId="13" xfId="0" applyNumberFormat="1" applyFont="1" applyFill="1" applyBorder="1" applyAlignment="1">
      <alignment horizontal="center"/>
    </xf>
    <xf numFmtId="1" fontId="6" fillId="0" borderId="13" xfId="0" applyNumberFormat="1" applyFont="1" applyFill="1" applyBorder="1" applyAlignment="1">
      <alignment horizontal="left"/>
    </xf>
    <xf numFmtId="1" fontId="6" fillId="0" borderId="21" xfId="0" applyNumberFormat="1" applyFont="1" applyFill="1" applyBorder="1" applyAlignment="1">
      <alignment horizontal="left"/>
    </xf>
    <xf numFmtId="2" fontId="5" fillId="0" borderId="13" xfId="0" applyNumberFormat="1" applyFont="1" applyFill="1" applyBorder="1" applyAlignment="1">
      <alignment horizontal="left" vertical="center" wrapText="1"/>
    </xf>
    <xf numFmtId="10" fontId="0" fillId="0" borderId="13" xfId="184" applyNumberFormat="1" applyFont="1" applyFill="1" applyBorder="1" applyAlignment="1">
      <alignment horizontal="right" vertical="center"/>
      <protection/>
    </xf>
    <xf numFmtId="2" fontId="7" fillId="0" borderId="0" xfId="0" applyNumberFormat="1" applyFont="1" applyFill="1" applyAlignment="1">
      <alignment/>
    </xf>
    <xf numFmtId="2" fontId="7" fillId="0" borderId="26" xfId="0" applyNumberFormat="1" applyFont="1" applyFill="1" applyBorder="1" applyAlignment="1">
      <alignment horizontal="left"/>
    </xf>
    <xf numFmtId="1" fontId="4" fillId="0" borderId="13" xfId="0" applyNumberFormat="1" applyFont="1" applyFill="1" applyBorder="1" applyAlignment="1">
      <alignment horizontal="left"/>
    </xf>
    <xf numFmtId="1" fontId="7" fillId="0" borderId="13" xfId="0" applyNumberFormat="1" applyFont="1" applyFill="1" applyBorder="1" applyAlignment="1">
      <alignment horizontal="left"/>
    </xf>
    <xf numFmtId="1" fontId="7" fillId="0" borderId="21" xfId="0" applyNumberFormat="1" applyFont="1" applyFill="1" applyBorder="1" applyAlignment="1">
      <alignment horizontal="left"/>
    </xf>
    <xf numFmtId="2" fontId="4" fillId="0" borderId="13" xfId="0" applyNumberFormat="1" applyFont="1" applyFill="1" applyBorder="1" applyAlignment="1">
      <alignment horizontal="left" vertical="center" wrapText="1"/>
    </xf>
    <xf numFmtId="2" fontId="7" fillId="0" borderId="13" xfId="0" applyNumberFormat="1" applyFont="1" applyFill="1" applyBorder="1" applyAlignment="1">
      <alignment horizontal="left" wrapText="1"/>
    </xf>
    <xf numFmtId="1" fontId="25" fillId="0" borderId="13" xfId="0" applyNumberFormat="1" applyFont="1" applyFill="1" applyBorder="1" applyAlignment="1">
      <alignment horizontal="center" vertical="center"/>
    </xf>
    <xf numFmtId="2" fontId="59" fillId="0" borderId="0" xfId="0" applyNumberFormat="1" applyFont="1" applyFill="1" applyAlignment="1">
      <alignment/>
    </xf>
    <xf numFmtId="10" fontId="5" fillId="0" borderId="13" xfId="184" applyNumberFormat="1" applyFont="1" applyFill="1" applyBorder="1" applyAlignment="1">
      <alignment horizontal="right" vertical="center"/>
      <protection/>
    </xf>
    <xf numFmtId="2" fontId="7" fillId="0" borderId="13"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4" fillId="0" borderId="27" xfId="0" applyNumberFormat="1" applyFont="1" applyFill="1" applyBorder="1" applyAlignment="1">
      <alignment horizontal="center"/>
    </xf>
    <xf numFmtId="2" fontId="8" fillId="0" borderId="0" xfId="0" applyNumberFormat="1" applyFont="1" applyFill="1" applyBorder="1" applyAlignment="1">
      <alignment horizontal="center"/>
    </xf>
    <xf numFmtId="2" fontId="80" fillId="0" borderId="0" xfId="0" applyNumberFormat="1" applyFont="1" applyFill="1" applyAlignment="1">
      <alignment horizontal="center"/>
    </xf>
    <xf numFmtId="2" fontId="7" fillId="0" borderId="21" xfId="0" applyNumberFormat="1" applyFont="1" applyFill="1" applyBorder="1" applyAlignment="1">
      <alignment horizontal="left" wrapText="1"/>
    </xf>
    <xf numFmtId="2" fontId="25" fillId="0" borderId="0" xfId="0" applyNumberFormat="1" applyFont="1" applyFill="1" applyBorder="1" applyAlignment="1">
      <alignment horizontal="center"/>
    </xf>
    <xf numFmtId="2" fontId="6" fillId="0" borderId="21" xfId="0" applyNumberFormat="1" applyFont="1" applyFill="1" applyBorder="1" applyAlignment="1">
      <alignment horizontal="left" wrapText="1"/>
    </xf>
    <xf numFmtId="0" fontId="13"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7" fillId="0" borderId="24" xfId="0" applyNumberFormat="1"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center"/>
    </xf>
    <xf numFmtId="0" fontId="80" fillId="0" borderId="13" xfId="0" applyFont="1" applyFill="1" applyBorder="1" applyAlignment="1">
      <alignment horizontal="center"/>
    </xf>
    <xf numFmtId="0" fontId="80" fillId="0" borderId="0" xfId="0" applyFont="1" applyFill="1" applyBorder="1" applyAlignment="1">
      <alignment/>
    </xf>
    <xf numFmtId="0" fontId="80" fillId="0" borderId="0" xfId="0" applyFont="1" applyFill="1" applyAlignment="1">
      <alignment/>
    </xf>
    <xf numFmtId="2" fontId="59" fillId="0" borderId="0" xfId="0" applyNumberFormat="1" applyFont="1" applyFill="1" applyBorder="1" applyAlignment="1">
      <alignment/>
    </xf>
    <xf numFmtId="2" fontId="6" fillId="0" borderId="21" xfId="0" applyNumberFormat="1" applyFont="1" applyFill="1" applyBorder="1" applyAlignment="1">
      <alignment horizontal="left" vertical="center" wrapText="1"/>
    </xf>
    <xf numFmtId="2" fontId="81" fillId="0" borderId="0" xfId="0" applyNumberFormat="1" applyFont="1" applyFill="1" applyBorder="1" applyAlignment="1">
      <alignment/>
    </xf>
    <xf numFmtId="0" fontId="60" fillId="0" borderId="30" xfId="0" applyFont="1" applyFill="1" applyBorder="1" applyAlignment="1">
      <alignment/>
    </xf>
    <xf numFmtId="0" fontId="82" fillId="0" borderId="0" xfId="0" applyFont="1" applyFill="1" applyAlignment="1">
      <alignment/>
    </xf>
    <xf numFmtId="0" fontId="60" fillId="0" borderId="30" xfId="0" applyFont="1" applyFill="1" applyBorder="1" applyAlignment="1">
      <alignment wrapText="1"/>
    </xf>
    <xf numFmtId="0" fontId="52" fillId="0" borderId="0" xfId="0" applyNumberFormat="1" applyFont="1" applyFill="1" applyAlignment="1">
      <alignment horizontal="center"/>
    </xf>
    <xf numFmtId="0" fontId="82" fillId="0" borderId="0" xfId="0" applyNumberFormat="1" applyFont="1" applyFill="1" applyAlignment="1">
      <alignment/>
    </xf>
    <xf numFmtId="0" fontId="82" fillId="0" borderId="0" xfId="0" applyNumberFormat="1" applyFont="1" applyFill="1" applyBorder="1" applyAlignment="1">
      <alignment wrapText="1"/>
    </xf>
    <xf numFmtId="0" fontId="0" fillId="0" borderId="0" xfId="0" applyNumberFormat="1" applyFont="1" applyFill="1" applyBorder="1" applyAlignment="1">
      <alignment/>
    </xf>
    <xf numFmtId="0" fontId="82" fillId="0" borderId="0" xfId="0" applyNumberFormat="1" applyFont="1" applyFill="1" applyAlignment="1">
      <alignment wrapText="1"/>
    </xf>
    <xf numFmtId="0" fontId="82" fillId="0" borderId="0" xfId="0" applyNumberFormat="1" applyFont="1" applyFill="1" applyBorder="1" applyAlignment="1">
      <alignment/>
    </xf>
    <xf numFmtId="0" fontId="82" fillId="0" borderId="0" xfId="0" applyNumberFormat="1" applyFont="1" applyFill="1" applyBorder="1" applyAlignment="1">
      <alignment horizontal="center" wrapText="1"/>
    </xf>
    <xf numFmtId="0" fontId="0" fillId="0" borderId="0" xfId="0" applyNumberFormat="1" applyFont="1" applyFill="1" applyAlignment="1">
      <alignment/>
    </xf>
    <xf numFmtId="49" fontId="0" fillId="0" borderId="0" xfId="0" applyNumberFormat="1" applyFont="1" applyFill="1" applyBorder="1" applyAlignment="1">
      <alignment/>
    </xf>
    <xf numFmtId="49" fontId="1" fillId="0" borderId="0" xfId="0" applyNumberFormat="1" applyFont="1" applyFill="1" applyBorder="1" applyAlignment="1">
      <alignment/>
    </xf>
    <xf numFmtId="0" fontId="1" fillId="0" borderId="0" xfId="0" applyNumberFormat="1" applyFont="1" applyFill="1" applyAlignment="1">
      <alignment/>
    </xf>
    <xf numFmtId="49" fontId="11" fillId="0" borderId="26" xfId="0" applyNumberFormat="1" applyFont="1" applyFill="1" applyBorder="1" applyAlignment="1">
      <alignment horizontal="center" vertical="center"/>
    </xf>
    <xf numFmtId="49" fontId="25" fillId="0" borderId="13"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10" fontId="3" fillId="0" borderId="13" xfId="184" applyNumberFormat="1" applyFont="1" applyFill="1" applyBorder="1" applyAlignment="1">
      <alignment horizontal="right" vertical="center"/>
      <protection/>
    </xf>
    <xf numFmtId="0" fontId="82" fillId="0" borderId="0" xfId="0" applyFont="1" applyFill="1" applyBorder="1" applyAlignment="1">
      <alignment wrapText="1"/>
    </xf>
    <xf numFmtId="0" fontId="4" fillId="0" borderId="0" xfId="0" applyNumberFormat="1" applyFont="1" applyFill="1" applyAlignment="1">
      <alignment/>
    </xf>
    <xf numFmtId="0" fontId="7" fillId="0" borderId="0" xfId="0" applyFont="1" applyFill="1" applyAlignment="1">
      <alignment/>
    </xf>
    <xf numFmtId="49" fontId="0" fillId="0" borderId="0" xfId="0" applyNumberFormat="1" applyFont="1" applyFill="1" applyAlignment="1">
      <alignment/>
    </xf>
    <xf numFmtId="0" fontId="4" fillId="0" borderId="26" xfId="184" applyNumberFormat="1" applyFont="1" applyFill="1" applyBorder="1" applyAlignment="1">
      <alignment horizontal="center" vertical="center" wrapText="1"/>
      <protection/>
    </xf>
    <xf numFmtId="3" fontId="8" fillId="0" borderId="26" xfId="122" applyNumberFormat="1" applyFont="1" applyFill="1" applyBorder="1" applyAlignment="1" applyProtection="1">
      <alignment horizontal="right" wrapText="1"/>
      <protection/>
    </xf>
    <xf numFmtId="0" fontId="0" fillId="0" borderId="0" xfId="184" applyFont="1" applyFill="1">
      <alignment/>
      <protection/>
    </xf>
    <xf numFmtId="0" fontId="6" fillId="0" borderId="0" xfId="184" applyFont="1" applyFill="1">
      <alignment/>
      <protection/>
    </xf>
    <xf numFmtId="174" fontId="55" fillId="0" borderId="26" xfId="123" applyNumberFormat="1" applyFont="1" applyFill="1" applyBorder="1" applyAlignment="1" applyProtection="1">
      <alignment horizontal="center" wrapText="1"/>
      <protection/>
    </xf>
    <xf numFmtId="3" fontId="55" fillId="0" borderId="13" xfId="184" applyNumberFormat="1" applyFont="1" applyFill="1" applyBorder="1" applyAlignment="1">
      <alignment horizontal="right" wrapText="1"/>
      <protection/>
    </xf>
    <xf numFmtId="0" fontId="3" fillId="0" borderId="0" xfId="184" applyFont="1" applyFill="1">
      <alignment/>
      <protection/>
    </xf>
    <xf numFmtId="10" fontId="55" fillId="0" borderId="13" xfId="204" applyNumberFormat="1" applyFont="1" applyFill="1" applyBorder="1" applyAlignment="1">
      <alignment horizontal="right" wrapText="1"/>
    </xf>
    <xf numFmtId="174" fontId="5" fillId="0" borderId="0" xfId="110" applyNumberFormat="1" applyFont="1" applyFill="1" applyAlignment="1">
      <alignment/>
    </xf>
    <xf numFmtId="174" fontId="5" fillId="0" borderId="0" xfId="184" applyNumberFormat="1" applyFont="1" applyFill="1">
      <alignment/>
      <protection/>
    </xf>
    <xf numFmtId="3" fontId="5" fillId="0" borderId="0" xfId="184" applyNumberFormat="1" applyFont="1" applyFill="1">
      <alignment/>
      <protection/>
    </xf>
    <xf numFmtId="3" fontId="54" fillId="0" borderId="13" xfId="196" applyNumberFormat="1" applyFont="1" applyFill="1" applyBorder="1" applyAlignment="1" applyProtection="1">
      <alignment horizontal="center" vertical="center"/>
      <protection/>
    </xf>
    <xf numFmtId="10" fontId="54" fillId="0" borderId="13" xfId="184" applyNumberFormat="1" applyFont="1" applyFill="1" applyBorder="1" applyAlignment="1">
      <alignment horizontal="right" vertical="center"/>
      <protection/>
    </xf>
    <xf numFmtId="0" fontId="52" fillId="0" borderId="0" xfId="184" applyFont="1" applyFill="1" applyAlignment="1">
      <alignment horizontal="center" wrapText="1"/>
      <protection/>
    </xf>
    <xf numFmtId="0" fontId="52" fillId="0" borderId="0" xfId="184" applyFont="1" applyFill="1" applyAlignment="1">
      <alignment horizontal="center"/>
      <protection/>
    </xf>
    <xf numFmtId="0" fontId="60" fillId="0" borderId="0" xfId="184" applyFont="1" applyFill="1" applyAlignment="1">
      <alignment horizontal="center" wrapText="1"/>
      <protection/>
    </xf>
    <xf numFmtId="10" fontId="5" fillId="0" borderId="0" xfId="204" applyNumberFormat="1" applyFont="1" applyFill="1" applyAlignment="1">
      <alignment/>
    </xf>
    <xf numFmtId="49" fontId="0" fillId="0" borderId="0" xfId="184" applyNumberFormat="1" applyFont="1" applyFill="1" applyBorder="1" applyAlignment="1">
      <alignment horizontal="center"/>
      <protection/>
    </xf>
    <xf numFmtId="49" fontId="4" fillId="0" borderId="0" xfId="184" applyNumberFormat="1" applyFont="1" applyFill="1" applyBorder="1" applyAlignment="1" applyProtection="1">
      <alignment horizontal="center" vertical="center" wrapText="1"/>
      <protection/>
    </xf>
    <xf numFmtId="0" fontId="18" fillId="0" borderId="0" xfId="184" applyFont="1" applyFill="1" applyBorder="1" applyAlignment="1">
      <alignment horizontal="center"/>
      <protection/>
    </xf>
    <xf numFmtId="174" fontId="5" fillId="0" borderId="0" xfId="110" applyNumberFormat="1" applyFont="1" applyFill="1" applyAlignment="1">
      <alignment/>
    </xf>
    <xf numFmtId="174" fontId="8" fillId="0" borderId="26" xfId="110" applyNumberFormat="1" applyFont="1" applyFill="1" applyBorder="1" applyAlignment="1">
      <alignment horizontal="right" wrapText="1"/>
    </xf>
    <xf numFmtId="174" fontId="5" fillId="0" borderId="0" xfId="204" applyNumberFormat="1" applyFont="1" applyFill="1" applyBorder="1" applyAlignment="1">
      <alignment horizontal="right" wrapText="1"/>
    </xf>
    <xf numFmtId="1" fontId="5" fillId="0" borderId="0" xfId="184" applyNumberFormat="1" applyFont="1" applyFill="1">
      <alignment/>
      <protection/>
    </xf>
    <xf numFmtId="49" fontId="25" fillId="0" borderId="24" xfId="0" applyNumberFormat="1" applyFont="1" applyFill="1" applyBorder="1" applyAlignment="1">
      <alignment horizontal="center" vertical="center" wrapText="1" readingOrder="1"/>
    </xf>
    <xf numFmtId="49" fontId="25" fillId="0" borderId="26" xfId="0" applyNumberFormat="1" applyFont="1" applyFill="1" applyBorder="1" applyAlignment="1">
      <alignment horizontal="center" vertical="center" wrapText="1" readingOrder="1"/>
    </xf>
    <xf numFmtId="49" fontId="25" fillId="0" borderId="31" xfId="0" applyNumberFormat="1" applyFont="1" applyFill="1" applyBorder="1" applyAlignment="1">
      <alignment horizontal="center" vertical="center" wrapText="1" readingOrder="1"/>
    </xf>
    <xf numFmtId="49" fontId="25" fillId="0" borderId="28" xfId="0" applyNumberFormat="1" applyFont="1" applyFill="1" applyBorder="1" applyAlignment="1">
      <alignment horizontal="center" vertical="center" wrapText="1" readingOrder="1"/>
    </xf>
    <xf numFmtId="1" fontId="25" fillId="57" borderId="13" xfId="184" applyNumberFormat="1" applyFont="1" applyFill="1" applyBorder="1" applyAlignment="1">
      <alignment horizontal="left"/>
      <protection/>
    </xf>
    <xf numFmtId="3" fontId="7" fillId="0" borderId="29" xfId="0" applyNumberFormat="1" applyFont="1" applyFill="1" applyBorder="1" applyAlignment="1" applyProtection="1">
      <alignment horizontal="center" wrapText="1"/>
      <protection hidden="1"/>
    </xf>
    <xf numFmtId="174" fontId="0" fillId="0" borderId="13" xfId="121" applyNumberFormat="1" applyFont="1" applyFill="1" applyBorder="1" applyAlignment="1">
      <alignment horizontal="left"/>
    </xf>
    <xf numFmtId="3" fontId="4" fillId="0" borderId="13" xfId="121" applyNumberFormat="1" applyFont="1" applyFill="1" applyBorder="1" applyAlignment="1">
      <alignment horizontal="center"/>
    </xf>
    <xf numFmtId="0" fontId="5" fillId="0" borderId="26" xfId="0" applyFont="1" applyFill="1" applyBorder="1" applyAlignment="1">
      <alignment horizontal="center"/>
    </xf>
    <xf numFmtId="174" fontId="4" fillId="0" borderId="13" xfId="121" applyNumberFormat="1" applyFont="1" applyFill="1" applyBorder="1" applyAlignment="1">
      <alignment horizontal="left"/>
    </xf>
    <xf numFmtId="3" fontId="54" fillId="0" borderId="13" xfId="196" applyNumberFormat="1" applyFont="1" applyFill="1" applyBorder="1" applyAlignment="1" applyProtection="1">
      <alignment horizontal="center" vertical="center"/>
      <protection/>
    </xf>
    <xf numFmtId="174" fontId="59" fillId="0" borderId="0" xfId="110" applyNumberFormat="1" applyFont="1" applyFill="1" applyAlignment="1">
      <alignment/>
    </xf>
    <xf numFmtId="0" fontId="0" fillId="0" borderId="0" xfId="0" applyAlignment="1">
      <alignment horizontal="center"/>
    </xf>
    <xf numFmtId="0" fontId="0" fillId="57" borderId="0" xfId="0" applyFill="1" applyAlignment="1">
      <alignment horizontal="center"/>
    </xf>
    <xf numFmtId="49" fontId="0" fillId="0" borderId="0" xfId="0" applyNumberFormat="1" applyAlignment="1">
      <alignment horizontal="center"/>
    </xf>
    <xf numFmtId="0" fontId="0" fillId="0" borderId="0" xfId="0" applyAlignment="1">
      <alignment horizontal="left" wrapText="1"/>
    </xf>
    <xf numFmtId="0" fontId="0" fillId="0" borderId="13" xfId="184" applyFont="1" applyFill="1" applyBorder="1" applyAlignment="1">
      <alignment horizontal="center" vertical="center" wrapText="1"/>
      <protection/>
    </xf>
    <xf numFmtId="0" fontId="0" fillId="0" borderId="13" xfId="184" applyFont="1" applyFill="1" applyBorder="1" applyAlignment="1">
      <alignment horizontal="center" vertical="center" wrapText="1"/>
      <protection/>
    </xf>
    <xf numFmtId="0" fontId="3" fillId="0" borderId="0" xfId="184" applyFont="1" applyFill="1" applyAlignment="1">
      <alignment horizontal="center" vertical="center"/>
      <protection/>
    </xf>
    <xf numFmtId="0" fontId="3" fillId="0" borderId="0" xfId="184" applyFont="1" applyFill="1" applyAlignment="1">
      <alignment horizontal="center"/>
      <protection/>
    </xf>
    <xf numFmtId="0" fontId="3" fillId="0" borderId="0" xfId="184" applyFont="1" applyFill="1" applyAlignment="1">
      <alignment horizontal="center"/>
      <protection/>
    </xf>
    <xf numFmtId="49" fontId="4" fillId="0" borderId="13" xfId="184" applyNumberFormat="1" applyFont="1" applyFill="1" applyBorder="1" applyAlignment="1">
      <alignment horizontal="center" vertical="center" wrapText="1"/>
      <protection/>
    </xf>
    <xf numFmtId="49" fontId="4" fillId="0" borderId="13" xfId="184" applyNumberFormat="1" applyFont="1" applyFill="1" applyBorder="1" applyAlignment="1" applyProtection="1">
      <alignment horizontal="center" vertical="center" wrapText="1"/>
      <protection/>
    </xf>
    <xf numFmtId="0" fontId="52" fillId="0" borderId="0" xfId="184" applyFont="1" applyFill="1" applyAlignment="1">
      <alignment horizontal="center" wrapText="1"/>
      <protection/>
    </xf>
    <xf numFmtId="49" fontId="52" fillId="0" borderId="0" xfId="184" applyNumberFormat="1" applyFont="1" applyFill="1" applyAlignment="1">
      <alignment horizontal="center"/>
      <protection/>
    </xf>
    <xf numFmtId="0" fontId="52" fillId="0" borderId="0" xfId="184" applyFont="1" applyFill="1" applyAlignment="1">
      <alignment horizontal="center"/>
      <protection/>
    </xf>
    <xf numFmtId="0" fontId="23" fillId="0" borderId="0" xfId="184" applyFont="1" applyFill="1" applyAlignment="1">
      <alignment horizontal="center" wrapText="1"/>
      <protection/>
    </xf>
    <xf numFmtId="0" fontId="4" fillId="0" borderId="21" xfId="184" applyNumberFormat="1" applyFont="1" applyFill="1" applyBorder="1" applyAlignment="1">
      <alignment horizontal="center" vertical="center" wrapText="1"/>
      <protection/>
    </xf>
    <xf numFmtId="0" fontId="4" fillId="0" borderId="27" xfId="184" applyNumberFormat="1" applyFont="1" applyFill="1" applyBorder="1" applyAlignment="1">
      <alignment horizontal="center" vertical="center" wrapText="1"/>
      <protection/>
    </xf>
    <xf numFmtId="0" fontId="18" fillId="0" borderId="30" xfId="184" applyFont="1" applyFill="1" applyBorder="1" applyAlignment="1">
      <alignment horizontal="center"/>
      <protection/>
    </xf>
    <xf numFmtId="49" fontId="4" fillId="0" borderId="24" xfId="184" applyNumberFormat="1" applyFont="1" applyFill="1" applyBorder="1" applyAlignment="1" applyProtection="1">
      <alignment horizontal="center" vertical="center" wrapText="1"/>
      <protection/>
    </xf>
    <xf numFmtId="49" fontId="4" fillId="0" borderId="32" xfId="184" applyNumberFormat="1" applyFont="1" applyFill="1" applyBorder="1" applyAlignment="1" applyProtection="1">
      <alignment horizontal="center" vertical="center" wrapText="1"/>
      <protection/>
    </xf>
    <xf numFmtId="49" fontId="4" fillId="0" borderId="26" xfId="184" applyNumberFormat="1" applyFont="1" applyFill="1" applyBorder="1" applyAlignment="1" applyProtection="1">
      <alignment horizontal="center" vertical="center" wrapText="1"/>
      <protection/>
    </xf>
    <xf numFmtId="49" fontId="4" fillId="0" borderId="21" xfId="184" applyNumberFormat="1" applyFont="1" applyFill="1" applyBorder="1" applyAlignment="1">
      <alignment horizontal="center" vertical="center" wrapText="1"/>
      <protection/>
    </xf>
    <xf numFmtId="49" fontId="4" fillId="0" borderId="6" xfId="184" applyNumberFormat="1" applyFont="1" applyFill="1" applyBorder="1" applyAlignment="1">
      <alignment horizontal="center" vertical="center" wrapText="1"/>
      <protection/>
    </xf>
    <xf numFmtId="0" fontId="4" fillId="0" borderId="13" xfId="184" applyNumberFormat="1" applyFont="1" applyFill="1" applyBorder="1" applyAlignment="1">
      <alignment horizontal="center" vertical="center" wrapText="1"/>
      <protection/>
    </xf>
    <xf numFmtId="0" fontId="3" fillId="0" borderId="0" xfId="184" applyNumberFormat="1" applyFont="1" applyFill="1" applyBorder="1" applyAlignment="1">
      <alignment horizontal="center" vertical="center"/>
      <protection/>
    </xf>
    <xf numFmtId="49" fontId="0" fillId="0" borderId="0" xfId="0" applyNumberFormat="1" applyFont="1" applyFill="1" applyAlignment="1">
      <alignment horizontal="center"/>
    </xf>
    <xf numFmtId="49" fontId="3" fillId="0" borderId="0" xfId="0" applyNumberFormat="1" applyFont="1" applyFill="1" applyAlignment="1">
      <alignment horizontal="center" wrapText="1"/>
    </xf>
    <xf numFmtId="49" fontId="0" fillId="0" borderId="25" xfId="184" applyNumberFormat="1" applyFont="1" applyFill="1" applyBorder="1" applyAlignment="1">
      <alignment horizontal="center"/>
      <protection/>
    </xf>
    <xf numFmtId="49" fontId="4" fillId="0" borderId="27" xfId="184" applyNumberFormat="1" applyFont="1" applyFill="1" applyBorder="1" applyAlignment="1" applyProtection="1">
      <alignment horizontal="center" vertical="center" wrapText="1"/>
      <protection/>
    </xf>
    <xf numFmtId="49" fontId="0" fillId="0" borderId="25" xfId="184" applyNumberFormat="1" applyFont="1" applyFill="1" applyBorder="1" applyAlignment="1">
      <alignment horizontal="center"/>
      <protection/>
    </xf>
    <xf numFmtId="49" fontId="4" fillId="0" borderId="6" xfId="184" applyNumberFormat="1" applyFont="1" applyFill="1" applyBorder="1" applyAlignment="1" applyProtection="1">
      <alignment horizontal="center" vertical="center" wrapText="1"/>
      <protection/>
    </xf>
    <xf numFmtId="49" fontId="0" fillId="0" borderId="25" xfId="184" applyNumberFormat="1" applyFont="1" applyFill="1" applyBorder="1" applyAlignment="1">
      <alignment horizontal="right"/>
      <protection/>
    </xf>
    <xf numFmtId="49" fontId="4" fillId="0" borderId="27" xfId="184" applyNumberFormat="1" applyFont="1" applyFill="1" applyBorder="1" applyAlignment="1">
      <alignment horizontal="center" vertical="center" wrapText="1"/>
      <protection/>
    </xf>
    <xf numFmtId="49" fontId="4" fillId="0" borderId="31" xfId="184" applyNumberFormat="1" applyFont="1" applyFill="1" applyBorder="1" applyAlignment="1">
      <alignment horizontal="center" vertical="center" wrapText="1"/>
      <protection/>
    </xf>
    <xf numFmtId="49" fontId="4" fillId="0" borderId="30" xfId="184" applyNumberFormat="1" applyFont="1" applyFill="1" applyBorder="1" applyAlignment="1">
      <alignment horizontal="center" vertical="center" wrapText="1"/>
      <protection/>
    </xf>
    <xf numFmtId="49" fontId="4" fillId="0" borderId="33" xfId="184" applyNumberFormat="1" applyFont="1" applyFill="1" applyBorder="1" applyAlignment="1">
      <alignment horizontal="center" vertical="center" wrapText="1"/>
      <protection/>
    </xf>
    <xf numFmtId="49" fontId="4" fillId="0" borderId="34" xfId="184" applyNumberFormat="1" applyFont="1" applyFill="1" applyBorder="1" applyAlignment="1">
      <alignment horizontal="center" vertical="center" wrapText="1"/>
      <protection/>
    </xf>
    <xf numFmtId="49" fontId="4" fillId="0" borderId="0" xfId="184" applyNumberFormat="1" applyFont="1" applyFill="1" applyBorder="1" applyAlignment="1">
      <alignment horizontal="center" vertical="center" wrapText="1"/>
      <protection/>
    </xf>
    <xf numFmtId="49" fontId="4" fillId="0" borderId="35" xfId="184" applyNumberFormat="1" applyFont="1" applyFill="1" applyBorder="1" applyAlignment="1">
      <alignment horizontal="center" vertical="center" wrapText="1"/>
      <protection/>
    </xf>
    <xf numFmtId="49" fontId="4" fillId="0" borderId="28" xfId="184" applyNumberFormat="1" applyFont="1" applyFill="1" applyBorder="1" applyAlignment="1">
      <alignment horizontal="center" vertical="center" wrapText="1"/>
      <protection/>
    </xf>
    <xf numFmtId="49" fontId="4" fillId="0" borderId="25" xfId="184" applyNumberFormat="1" applyFont="1" applyFill="1" applyBorder="1" applyAlignment="1">
      <alignment horizontal="center" vertical="center" wrapText="1"/>
      <protection/>
    </xf>
    <xf numFmtId="49" fontId="4" fillId="0" borderId="29" xfId="184" applyNumberFormat="1" applyFont="1" applyFill="1" applyBorder="1" applyAlignment="1">
      <alignment horizontal="center" vertical="center" wrapText="1"/>
      <protection/>
    </xf>
    <xf numFmtId="49" fontId="4" fillId="0" borderId="24" xfId="184" applyNumberFormat="1" applyFont="1" applyFill="1" applyBorder="1" applyAlignment="1">
      <alignment horizontal="center" vertical="center" wrapText="1"/>
      <protection/>
    </xf>
    <xf numFmtId="49" fontId="4" fillId="0" borderId="32" xfId="184" applyNumberFormat="1" applyFont="1" applyFill="1" applyBorder="1" applyAlignment="1">
      <alignment horizontal="center" vertical="center" wrapText="1"/>
      <protection/>
    </xf>
    <xf numFmtId="49" fontId="4" fillId="0" borderId="26" xfId="184" applyNumberFormat="1" applyFont="1" applyFill="1" applyBorder="1" applyAlignment="1">
      <alignment horizontal="center" vertical="center" wrapText="1"/>
      <protection/>
    </xf>
    <xf numFmtId="49" fontId="4" fillId="0" borderId="21" xfId="184" applyNumberFormat="1" applyFont="1" applyFill="1" applyBorder="1" applyAlignment="1" applyProtection="1">
      <alignment horizontal="center" vertical="center" wrapText="1"/>
      <protection/>
    </xf>
    <xf numFmtId="0" fontId="18" fillId="0" borderId="30" xfId="184" applyFont="1" applyFill="1" applyBorder="1" applyAlignment="1">
      <alignment horizontal="center"/>
      <protection/>
    </xf>
    <xf numFmtId="0" fontId="4" fillId="0" borderId="0" xfId="184" applyFont="1" applyFill="1" applyAlignment="1">
      <alignment horizontal="center"/>
      <protection/>
    </xf>
    <xf numFmtId="0" fontId="54" fillId="0" borderId="21" xfId="184" applyFont="1" applyFill="1" applyBorder="1" applyAlignment="1" applyProtection="1">
      <alignment horizontal="center" vertical="center"/>
      <protection/>
    </xf>
    <xf numFmtId="0" fontId="54" fillId="0" borderId="27" xfId="184" applyFont="1" applyFill="1" applyBorder="1" applyAlignment="1" applyProtection="1">
      <alignment horizontal="center" vertical="center"/>
      <protection/>
    </xf>
    <xf numFmtId="0" fontId="3" fillId="0" borderId="0" xfId="184" applyFont="1" applyFill="1" applyAlignment="1">
      <alignment horizontal="center" vertical="center"/>
      <protection/>
    </xf>
    <xf numFmtId="0" fontId="5" fillId="0" borderId="24" xfId="184" applyFont="1" applyFill="1" applyBorder="1" applyAlignment="1" applyProtection="1">
      <alignment horizontal="center" vertical="center" wrapText="1"/>
      <protection/>
    </xf>
    <xf numFmtId="0" fontId="5" fillId="0" borderId="32" xfId="184" applyFont="1" applyFill="1" applyBorder="1" applyAlignment="1" applyProtection="1">
      <alignment horizontal="center" vertical="center" wrapText="1"/>
      <protection/>
    </xf>
    <xf numFmtId="0" fontId="5" fillId="0" borderId="26" xfId="184" applyFont="1" applyFill="1" applyBorder="1" applyAlignment="1" applyProtection="1">
      <alignment horizontal="center" vertical="center" wrapText="1"/>
      <protection/>
    </xf>
    <xf numFmtId="3" fontId="5" fillId="0" borderId="13" xfId="184" applyNumberFormat="1" applyFont="1" applyFill="1" applyBorder="1" applyAlignment="1">
      <alignment horizontal="center" vertical="center" wrapText="1"/>
      <protection/>
    </xf>
    <xf numFmtId="3" fontId="5" fillId="0" borderId="24" xfId="184" applyNumberFormat="1" applyFont="1" applyFill="1" applyBorder="1" applyAlignment="1" applyProtection="1">
      <alignment horizontal="center" vertical="center" wrapText="1"/>
      <protection/>
    </xf>
    <xf numFmtId="3" fontId="5" fillId="0" borderId="32" xfId="184" applyNumberFormat="1" applyFont="1" applyFill="1" applyBorder="1" applyAlignment="1" applyProtection="1">
      <alignment horizontal="center" vertical="center" wrapText="1"/>
      <protection/>
    </xf>
    <xf numFmtId="3" fontId="5" fillId="0" borderId="26" xfId="184" applyNumberFormat="1" applyFont="1" applyFill="1" applyBorder="1" applyAlignment="1" applyProtection="1">
      <alignment horizontal="center" vertical="center" wrapText="1"/>
      <protection/>
    </xf>
    <xf numFmtId="0" fontId="5" fillId="0" borderId="31" xfId="184" applyNumberFormat="1" applyFont="1" applyFill="1" applyBorder="1" applyAlignment="1" applyProtection="1">
      <alignment horizontal="center" vertical="center" wrapText="1"/>
      <protection/>
    </xf>
    <xf numFmtId="0" fontId="5" fillId="0" borderId="34" xfId="184" applyNumberFormat="1" applyFont="1" applyFill="1" applyBorder="1" applyAlignment="1" applyProtection="1">
      <alignment horizontal="center" vertical="center" wrapText="1"/>
      <protection/>
    </xf>
    <xf numFmtId="0" fontId="5" fillId="0" borderId="28" xfId="184" applyNumberFormat="1" applyFont="1" applyFill="1" applyBorder="1" applyAlignment="1" applyProtection="1">
      <alignment horizontal="center" vertical="center" wrapText="1"/>
      <protection/>
    </xf>
    <xf numFmtId="0" fontId="5" fillId="0" borderId="13" xfId="184" applyNumberFormat="1" applyFont="1" applyFill="1" applyBorder="1" applyAlignment="1" applyProtection="1">
      <alignment horizontal="center" vertical="center" wrapText="1"/>
      <protection/>
    </xf>
    <xf numFmtId="0" fontId="5" fillId="0" borderId="24" xfId="184" applyNumberFormat="1" applyFont="1" applyFill="1" applyBorder="1" applyAlignment="1" applyProtection="1">
      <alignment horizontal="center" vertical="center" wrapText="1"/>
      <protection/>
    </xf>
    <xf numFmtId="0" fontId="5" fillId="0" borderId="32" xfId="184" applyNumberFormat="1" applyFont="1" applyFill="1" applyBorder="1" applyAlignment="1" applyProtection="1">
      <alignment horizontal="center" vertical="center" wrapText="1"/>
      <protection/>
    </xf>
    <xf numFmtId="0" fontId="5" fillId="0" borderId="26" xfId="184" applyNumberFormat="1" applyFont="1" applyFill="1" applyBorder="1" applyAlignment="1" applyProtection="1">
      <alignment horizontal="center" vertical="center" wrapText="1"/>
      <protection/>
    </xf>
    <xf numFmtId="3" fontId="5" fillId="0" borderId="13" xfId="184" applyNumberFormat="1" applyFont="1" applyFill="1" applyBorder="1" applyAlignment="1" applyProtection="1">
      <alignment horizontal="center" vertical="center" wrapText="1"/>
      <protection/>
    </xf>
    <xf numFmtId="0" fontId="25" fillId="0" borderId="32" xfId="184" applyFont="1" applyFill="1" applyBorder="1" applyAlignment="1">
      <alignment horizontal="center" vertical="center" wrapText="1"/>
      <protection/>
    </xf>
    <xf numFmtId="0" fontId="25" fillId="0" borderId="26" xfId="184" applyFont="1" applyFill="1" applyBorder="1" applyAlignment="1">
      <alignment horizontal="center" vertical="center" wrapText="1"/>
      <protection/>
    </xf>
    <xf numFmtId="0" fontId="5" fillId="0" borderId="31" xfId="184" applyFont="1" applyFill="1" applyBorder="1" applyAlignment="1" applyProtection="1">
      <alignment horizontal="center" vertical="center" wrapText="1"/>
      <protection/>
    </xf>
    <xf numFmtId="0" fontId="5" fillId="0" borderId="30" xfId="184" applyFont="1" applyFill="1" applyBorder="1" applyAlignment="1" applyProtection="1">
      <alignment horizontal="center" vertical="center" wrapText="1"/>
      <protection/>
    </xf>
    <xf numFmtId="0" fontId="5" fillId="0" borderId="33" xfId="184" applyFont="1" applyFill="1" applyBorder="1" applyAlignment="1" applyProtection="1">
      <alignment horizontal="center" vertical="center" wrapText="1"/>
      <protection/>
    </xf>
    <xf numFmtId="0" fontId="5" fillId="0" borderId="13" xfId="184" applyFont="1" applyFill="1" applyBorder="1" applyAlignment="1">
      <alignment horizontal="center" vertical="center" wrapText="1"/>
      <protection/>
    </xf>
    <xf numFmtId="3" fontId="5" fillId="0" borderId="24" xfId="184" applyNumberFormat="1" applyFont="1" applyFill="1" applyBorder="1" applyAlignment="1">
      <alignment horizontal="center" vertical="center" wrapText="1"/>
      <protection/>
    </xf>
    <xf numFmtId="3" fontId="5" fillId="0" borderId="32" xfId="184" applyNumberFormat="1" applyFont="1" applyFill="1" applyBorder="1" applyAlignment="1">
      <alignment horizontal="center" vertical="center" wrapText="1"/>
      <protection/>
    </xf>
    <xf numFmtId="3" fontId="5" fillId="0" borderId="26" xfId="184" applyNumberFormat="1" applyFont="1" applyFill="1" applyBorder="1" applyAlignment="1">
      <alignment horizontal="center" vertical="center" wrapText="1"/>
      <protection/>
    </xf>
    <xf numFmtId="3" fontId="5" fillId="0" borderId="27" xfId="184" applyNumberFormat="1" applyFont="1" applyFill="1" applyBorder="1" applyAlignment="1" applyProtection="1">
      <alignment horizontal="center" vertical="center" wrapText="1"/>
      <protection/>
    </xf>
    <xf numFmtId="0" fontId="25" fillId="0" borderId="24" xfId="184" applyNumberFormat="1" applyFont="1" applyFill="1" applyBorder="1" applyAlignment="1" applyProtection="1">
      <alignment horizontal="center" vertical="center" wrapText="1"/>
      <protection/>
    </xf>
    <xf numFmtId="0" fontId="25" fillId="0" borderId="32" xfId="184" applyNumberFormat="1" applyFont="1" applyFill="1" applyBorder="1" applyAlignment="1" applyProtection="1">
      <alignment horizontal="center" vertical="center" wrapText="1"/>
      <protection/>
    </xf>
    <xf numFmtId="0" fontId="25" fillId="0" borderId="26" xfId="184" applyNumberFormat="1" applyFont="1" applyFill="1" applyBorder="1" applyAlignment="1" applyProtection="1">
      <alignment horizontal="center" vertical="center" wrapText="1"/>
      <protection/>
    </xf>
    <xf numFmtId="3" fontId="5" fillId="0" borderId="13" xfId="184" applyNumberFormat="1" applyFont="1" applyFill="1" applyBorder="1" applyAlignment="1">
      <alignment horizontal="center"/>
      <protection/>
    </xf>
    <xf numFmtId="0" fontId="6" fillId="0" borderId="13" xfId="184" applyFont="1" applyFill="1" applyBorder="1" applyAlignment="1">
      <alignment horizontal="center"/>
      <protection/>
    </xf>
    <xf numFmtId="0" fontId="5" fillId="0" borderId="28" xfId="184" applyNumberFormat="1" applyFont="1" applyFill="1" applyBorder="1" applyAlignment="1">
      <alignment horizontal="center" vertical="center" wrapText="1"/>
      <protection/>
    </xf>
    <xf numFmtId="0" fontId="5" fillId="0" borderId="25" xfId="184" applyFont="1" applyFill="1" applyBorder="1" applyAlignment="1">
      <alignment horizontal="center" vertical="center" wrapText="1"/>
      <protection/>
    </xf>
    <xf numFmtId="0" fontId="5" fillId="0" borderId="29" xfId="184" applyFont="1" applyFill="1" applyBorder="1" applyAlignment="1">
      <alignment horizontal="center" vertical="center" wrapText="1"/>
      <protection/>
    </xf>
    <xf numFmtId="10" fontId="25" fillId="0" borderId="26" xfId="206" applyNumberFormat="1" applyFont="1" applyFill="1" applyBorder="1" applyAlignment="1">
      <alignment horizontal="center" vertical="center" wrapText="1"/>
    </xf>
    <xf numFmtId="10" fontId="25" fillId="0" borderId="13" xfId="206" applyNumberFormat="1" applyFont="1" applyFill="1" applyBorder="1" applyAlignment="1">
      <alignment horizontal="center" vertical="center" wrapText="1"/>
    </xf>
    <xf numFmtId="0" fontId="5" fillId="0" borderId="30" xfId="184" applyNumberFormat="1" applyFont="1" applyFill="1" applyBorder="1" applyAlignment="1" applyProtection="1">
      <alignment horizontal="center" vertical="center" wrapText="1"/>
      <protection/>
    </xf>
    <xf numFmtId="0" fontId="5" fillId="0" borderId="33" xfId="184" applyNumberFormat="1" applyFont="1" applyFill="1" applyBorder="1" applyAlignment="1" applyProtection="1">
      <alignment horizontal="center" vertical="center" wrapText="1"/>
      <protection/>
    </xf>
    <xf numFmtId="0" fontId="5" fillId="0" borderId="25" xfId="184" applyNumberFormat="1" applyFont="1" applyFill="1" applyBorder="1" applyAlignment="1" applyProtection="1">
      <alignment horizontal="center" vertical="center" wrapText="1"/>
      <protection/>
    </xf>
    <xf numFmtId="0" fontId="5" fillId="0" borderId="29" xfId="184" applyNumberFormat="1" applyFont="1" applyFill="1" applyBorder="1" applyAlignment="1" applyProtection="1">
      <alignment horizontal="center" vertical="center" wrapText="1"/>
      <protection/>
    </xf>
    <xf numFmtId="0" fontId="5" fillId="0" borderId="6" xfId="184" applyFont="1" applyFill="1" applyBorder="1" applyAlignment="1" applyProtection="1">
      <alignment horizontal="center" vertical="center" wrapText="1"/>
      <protection/>
    </xf>
    <xf numFmtId="0" fontId="5" fillId="0" borderId="27" xfId="184" applyFont="1" applyFill="1" applyBorder="1" applyAlignment="1" applyProtection="1">
      <alignment horizontal="center" vertical="center" wrapText="1"/>
      <protection/>
    </xf>
    <xf numFmtId="49" fontId="0" fillId="0" borderId="0" xfId="0" applyNumberFormat="1" applyFill="1" applyAlignment="1">
      <alignment horizontal="center"/>
    </xf>
    <xf numFmtId="49" fontId="3" fillId="0" borderId="0" xfId="0" applyNumberFormat="1" applyFont="1" applyFill="1" applyAlignment="1">
      <alignment horizontal="center" wrapText="1"/>
    </xf>
    <xf numFmtId="3" fontId="7" fillId="0" borderId="0" xfId="184" applyNumberFormat="1" applyFont="1" applyFill="1" applyAlignment="1">
      <alignment horizontal="center"/>
      <protection/>
    </xf>
    <xf numFmtId="0" fontId="7" fillId="0" borderId="0" xfId="184" applyFont="1" applyFill="1" applyAlignment="1">
      <alignment horizontal="center"/>
      <protection/>
    </xf>
    <xf numFmtId="0" fontId="52" fillId="0" borderId="0" xfId="184" applyFont="1" applyFill="1" applyAlignment="1">
      <alignment horizontal="center" wrapText="1"/>
      <protection/>
    </xf>
    <xf numFmtId="3" fontId="5" fillId="0" borderId="25" xfId="184" applyNumberFormat="1" applyFont="1" applyFill="1" applyBorder="1" applyAlignment="1">
      <alignment horizontal="right"/>
      <protection/>
    </xf>
    <xf numFmtId="0" fontId="3" fillId="0" borderId="0" xfId="184" applyFont="1" applyFill="1" applyAlignment="1">
      <alignment horizontal="center" vertical="center" wrapText="1"/>
      <protection/>
    </xf>
    <xf numFmtId="49" fontId="25" fillId="0" borderId="13" xfId="0" applyNumberFormat="1" applyFont="1" applyFill="1" applyBorder="1" applyAlignment="1">
      <alignment horizontal="center" vertical="center" wrapText="1" readingOrder="1"/>
    </xf>
    <xf numFmtId="49" fontId="11" fillId="0" borderId="13" xfId="0" applyNumberFormat="1" applyFont="1" applyFill="1" applyBorder="1" applyAlignment="1">
      <alignment horizontal="center" wrapText="1"/>
    </xf>
    <xf numFmtId="49" fontId="11" fillId="0" borderId="34"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49" fontId="7" fillId="0" borderId="21" xfId="0" applyNumberFormat="1" applyFont="1" applyFill="1" applyBorder="1" applyAlignment="1">
      <alignment horizontal="center" wrapText="1"/>
    </xf>
    <xf numFmtId="49" fontId="7" fillId="0" borderId="27" xfId="0" applyNumberFormat="1" applyFont="1" applyFill="1" applyBorder="1" applyAlignment="1">
      <alignment horizontal="center" wrapText="1"/>
    </xf>
    <xf numFmtId="0" fontId="18" fillId="0" borderId="30" xfId="184" applyFont="1" applyFill="1" applyBorder="1" applyAlignment="1">
      <alignment horizontal="center" wrapText="1"/>
      <protection/>
    </xf>
    <xf numFmtId="49" fontId="25" fillId="0" borderId="24" xfId="0" applyNumberFormat="1" applyFont="1" applyFill="1" applyBorder="1" applyAlignment="1">
      <alignment horizontal="center" vertical="center" wrapText="1" readingOrder="1"/>
    </xf>
    <xf numFmtId="49" fontId="25" fillId="0" borderId="32" xfId="0" applyNumberFormat="1" applyFont="1" applyFill="1" applyBorder="1" applyAlignment="1">
      <alignment horizontal="center" vertical="center" wrapText="1" readingOrder="1"/>
    </xf>
    <xf numFmtId="49" fontId="25" fillId="0" borderId="26" xfId="0" applyNumberFormat="1" applyFont="1" applyFill="1" applyBorder="1" applyAlignment="1">
      <alignment horizontal="center" vertical="center" wrapText="1" readingOrder="1"/>
    </xf>
    <xf numFmtId="49" fontId="25" fillId="0" borderId="31" xfId="0" applyNumberFormat="1" applyFont="1" applyFill="1" applyBorder="1" applyAlignment="1">
      <alignment horizontal="center" vertical="center" wrapText="1" readingOrder="1"/>
    </xf>
    <xf numFmtId="49" fontId="25" fillId="0" borderId="30" xfId="0" applyNumberFormat="1" applyFont="1" applyFill="1" applyBorder="1" applyAlignment="1">
      <alignment horizontal="center" vertical="center" wrapText="1" readingOrder="1"/>
    </xf>
    <xf numFmtId="49" fontId="25" fillId="0" borderId="21" xfId="0" applyNumberFormat="1" applyFont="1" applyFill="1" applyBorder="1" applyAlignment="1">
      <alignment horizontal="center" vertical="center" wrapText="1" readingOrder="1"/>
    </xf>
    <xf numFmtId="0" fontId="25" fillId="0" borderId="32" xfId="0" applyFont="1" applyFill="1" applyBorder="1" applyAlignment="1">
      <alignment horizontal="center" vertical="center" wrapText="1" readingOrder="1"/>
    </xf>
    <xf numFmtId="0" fontId="25" fillId="0" borderId="26" xfId="0" applyFont="1" applyFill="1" applyBorder="1" applyAlignment="1">
      <alignment horizontal="center" vertical="center" wrapText="1" readingOrder="1"/>
    </xf>
    <xf numFmtId="49" fontId="25" fillId="0" borderId="6" xfId="0" applyNumberFormat="1" applyFont="1" applyFill="1" applyBorder="1" applyAlignment="1">
      <alignment horizontal="center" vertical="center" wrapText="1" readingOrder="1"/>
    </xf>
    <xf numFmtId="49" fontId="25" fillId="0" borderId="27" xfId="0" applyNumberFormat="1" applyFont="1" applyFill="1" applyBorder="1" applyAlignment="1">
      <alignment horizontal="center" vertical="center" wrapText="1" readingOrder="1"/>
    </xf>
    <xf numFmtId="49" fontId="25" fillId="0" borderId="13" xfId="0" applyNumberFormat="1" applyFont="1" applyFill="1" applyBorder="1" applyAlignment="1">
      <alignment horizontal="center" vertical="center"/>
    </xf>
    <xf numFmtId="49" fontId="25" fillId="0" borderId="33" xfId="0" applyNumberFormat="1" applyFont="1" applyFill="1" applyBorder="1" applyAlignment="1">
      <alignment horizontal="center" vertical="center" wrapText="1" readingOrder="1"/>
    </xf>
    <xf numFmtId="49" fontId="25" fillId="0" borderId="34" xfId="0" applyNumberFormat="1" applyFont="1" applyFill="1" applyBorder="1" applyAlignment="1">
      <alignment horizontal="center" vertical="center" wrapText="1" readingOrder="1"/>
    </xf>
    <xf numFmtId="49" fontId="25" fillId="0" borderId="0" xfId="0" applyNumberFormat="1" applyFont="1" applyFill="1" applyBorder="1" applyAlignment="1">
      <alignment horizontal="center" vertical="center" wrapText="1" readingOrder="1"/>
    </xf>
    <xf numFmtId="49" fontId="25" fillId="0" borderId="28" xfId="0" applyNumberFormat="1" applyFont="1" applyFill="1" applyBorder="1" applyAlignment="1">
      <alignment horizontal="center" vertical="center" wrapText="1" readingOrder="1"/>
    </xf>
    <xf numFmtId="49" fontId="25" fillId="0" borderId="25" xfId="0" applyNumberFormat="1" applyFont="1" applyFill="1" applyBorder="1" applyAlignment="1">
      <alignment horizontal="center" vertical="center" wrapText="1" readingOrder="1"/>
    </xf>
    <xf numFmtId="49" fontId="25" fillId="0" borderId="29" xfId="0" applyNumberFormat="1" applyFont="1" applyFill="1" applyBorder="1" applyAlignment="1">
      <alignment horizontal="center" vertical="center" wrapText="1" readingOrder="1"/>
    </xf>
    <xf numFmtId="49" fontId="52" fillId="0" borderId="0" xfId="183" applyNumberFormat="1" applyFont="1" applyFill="1" applyAlignment="1">
      <alignment horizontal="center" wrapText="1"/>
      <protection/>
    </xf>
    <xf numFmtId="174" fontId="52" fillId="0" borderId="0" xfId="110" applyNumberFormat="1" applyFont="1" applyFill="1" applyAlignment="1">
      <alignment horizontal="center" wrapText="1"/>
    </xf>
    <xf numFmtId="0" fontId="60" fillId="0" borderId="0" xfId="183" applyNumberFormat="1" applyFont="1" applyFill="1" applyAlignment="1">
      <alignment horizontal="center" wrapText="1"/>
      <protection/>
    </xf>
    <xf numFmtId="49" fontId="0" fillId="0" borderId="25" xfId="0" applyNumberFormat="1" applyFont="1" applyFill="1" applyBorder="1" applyAlignment="1">
      <alignment horizontal="right"/>
    </xf>
    <xf numFmtId="0" fontId="7" fillId="0" borderId="21" xfId="0" applyFont="1" applyFill="1" applyBorder="1" applyAlignment="1">
      <alignment horizontal="center" wrapText="1"/>
    </xf>
    <xf numFmtId="0" fontId="7" fillId="0" borderId="27" xfId="0" applyFont="1" applyFill="1" applyBorder="1" applyAlignment="1">
      <alignment horizontal="center" wrapText="1"/>
    </xf>
    <xf numFmtId="0" fontId="18" fillId="0" borderId="30" xfId="184" applyNumberFormat="1" applyFont="1" applyFill="1" applyBorder="1" applyAlignment="1">
      <alignment horizontal="center" wrapText="1"/>
      <protection/>
    </xf>
    <xf numFmtId="0" fontId="8" fillId="0" borderId="13" xfId="0" applyFont="1" applyFill="1" applyBorder="1" applyAlignment="1">
      <alignment horizontal="center" vertical="center" wrapText="1"/>
    </xf>
    <xf numFmtId="0" fontId="11" fillId="0" borderId="13" xfId="0" applyFont="1" applyFill="1" applyBorder="1" applyAlignment="1">
      <alignment horizontal="center" wrapText="1"/>
    </xf>
    <xf numFmtId="0" fontId="8" fillId="0" borderId="24"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26" xfId="0" applyFont="1" applyFill="1" applyBorder="1" applyAlignment="1">
      <alignment horizontal="center" vertical="center"/>
    </xf>
    <xf numFmtId="0" fontId="8" fillId="0" borderId="2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 xfId="0" applyFont="1" applyFill="1" applyBorder="1" applyAlignment="1">
      <alignment horizontal="center" vertical="center" wrapText="1"/>
    </xf>
    <xf numFmtId="0" fontId="11" fillId="0" borderId="13" xfId="0" applyFont="1" applyFill="1" applyBorder="1" applyAlignment="1">
      <alignment horizontal="center" vertical="center" wrapText="1"/>
    </xf>
    <xf numFmtId="49" fontId="5" fillId="0" borderId="13" xfId="0" applyNumberFormat="1" applyFont="1" applyFill="1" applyBorder="1" applyAlignment="1">
      <alignment horizontal="center" vertical="center"/>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21"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27" xfId="0" applyFont="1" applyFill="1" applyBorder="1" applyAlignment="1">
      <alignment horizontal="center" vertical="center"/>
    </xf>
    <xf numFmtId="0" fontId="52" fillId="0" borderId="0" xfId="183" applyNumberFormat="1" applyFont="1" applyFill="1" applyAlignment="1">
      <alignment horizontal="center" wrapText="1"/>
      <protection/>
    </xf>
    <xf numFmtId="49" fontId="52" fillId="0" borderId="0" xfId="0" applyNumberFormat="1" applyFont="1" applyFill="1" applyBorder="1" applyAlignment="1">
      <alignment horizontal="center"/>
    </xf>
    <xf numFmtId="0" fontId="52" fillId="0" borderId="0" xfId="0" applyFont="1" applyFill="1" applyBorder="1" applyAlignment="1">
      <alignment horizontal="center"/>
    </xf>
    <xf numFmtId="0" fontId="60" fillId="0" borderId="0" xfId="0" applyNumberFormat="1" applyFont="1" applyFill="1" applyBorder="1" applyAlignment="1">
      <alignment horizontal="center" wrapText="1"/>
    </xf>
    <xf numFmtId="0" fontId="0" fillId="0" borderId="25" xfId="0" applyFont="1" applyFill="1" applyBorder="1" applyAlignment="1">
      <alignment horizontal="right"/>
    </xf>
    <xf numFmtId="49" fontId="5" fillId="0" borderId="28" xfId="0" applyNumberFormat="1" applyFont="1" applyFill="1" applyBorder="1" applyAlignment="1">
      <alignment horizontal="center" vertical="center" wrapText="1"/>
    </xf>
    <xf numFmtId="49" fontId="5" fillId="0" borderId="29"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27" xfId="0" applyFont="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13" fillId="0" borderId="0" xfId="0" applyNumberFormat="1" applyFont="1" applyBorder="1" applyAlignment="1">
      <alignment horizontal="center" wrapText="1"/>
    </xf>
    <xf numFmtId="49" fontId="5" fillId="0" borderId="24"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14" fillId="0" borderId="0" xfId="0" applyNumberFormat="1" applyFont="1" applyBorder="1" applyAlignment="1">
      <alignment horizontal="center" wrapText="1"/>
    </xf>
    <xf numFmtId="49" fontId="14" fillId="0" borderId="0" xfId="0" applyNumberFormat="1" applyFont="1" applyAlignment="1">
      <alignment horizontal="center"/>
    </xf>
    <xf numFmtId="0" fontId="5" fillId="50" borderId="0" xfId="0" applyFont="1" applyFill="1" applyBorder="1" applyAlignment="1">
      <alignment horizontal="center"/>
    </xf>
    <xf numFmtId="49" fontId="5" fillId="0" borderId="31"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49" fontId="5" fillId="0" borderId="34" xfId="0" applyNumberFormat="1" applyFont="1" applyFill="1" applyBorder="1" applyAlignment="1">
      <alignment horizontal="center" vertical="center" wrapText="1"/>
    </xf>
    <xf numFmtId="49" fontId="5" fillId="0" borderId="35"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wrapText="1"/>
    </xf>
    <xf numFmtId="49" fontId="5" fillId="0" borderId="21" xfId="0" applyNumberFormat="1" applyFont="1" applyBorder="1" applyAlignment="1">
      <alignment horizontal="center"/>
    </xf>
    <xf numFmtId="49" fontId="5" fillId="0" borderId="27" xfId="0" applyNumberFormat="1" applyFont="1" applyBorder="1" applyAlignment="1">
      <alignment horizontal="center"/>
    </xf>
    <xf numFmtId="49" fontId="6" fillId="50" borderId="21" xfId="0" applyNumberFormat="1" applyFont="1" applyFill="1" applyBorder="1" applyAlignment="1">
      <alignment horizontal="center"/>
    </xf>
    <xf numFmtId="49" fontId="6" fillId="50" borderId="27" xfId="0" applyNumberFormat="1" applyFont="1" applyFill="1" applyBorder="1" applyAlignment="1">
      <alignment horizontal="center"/>
    </xf>
    <xf numFmtId="0" fontId="5" fillId="0" borderId="13" xfId="0" applyFont="1" applyBorder="1" applyAlignment="1">
      <alignment horizontal="center" vertical="center" wrapText="1"/>
    </xf>
    <xf numFmtId="0" fontId="5" fillId="0" borderId="6" xfId="0" applyFont="1" applyBorder="1" applyAlignment="1">
      <alignment horizontal="center" vertical="center"/>
    </xf>
    <xf numFmtId="0" fontId="5" fillId="0" borderId="27" xfId="0" applyFont="1" applyBorder="1" applyAlignment="1">
      <alignment horizontal="center" vertical="center"/>
    </xf>
    <xf numFmtId="0" fontId="4" fillId="0" borderId="25" xfId="0" applyFont="1" applyBorder="1" applyAlignment="1">
      <alignment horizontal="left"/>
    </xf>
    <xf numFmtId="0" fontId="4" fillId="0" borderId="0" xfId="0" applyFont="1" applyBorder="1" applyAlignment="1">
      <alignment horizontal="left"/>
    </xf>
    <xf numFmtId="0" fontId="0" fillId="0" borderId="0" xfId="0" applyFont="1" applyAlignment="1">
      <alignment horizontal="left"/>
    </xf>
    <xf numFmtId="0" fontId="14" fillId="0" borderId="0" xfId="0" applyFont="1" applyAlignment="1">
      <alignment horizontal="center"/>
    </xf>
    <xf numFmtId="0" fontId="0" fillId="0" borderId="0" xfId="0" applyFont="1" applyBorder="1" applyAlignment="1">
      <alignment horizontal="left"/>
    </xf>
    <xf numFmtId="0" fontId="0" fillId="0" borderId="0" xfId="0" applyFont="1" applyBorder="1" applyAlignment="1">
      <alignment horizontal="center"/>
    </xf>
    <xf numFmtId="0" fontId="25" fillId="0" borderId="13" xfId="0" applyFont="1" applyBorder="1" applyAlignment="1">
      <alignment horizontal="center" vertical="center" wrapText="1"/>
    </xf>
    <xf numFmtId="0" fontId="5" fillId="0" borderId="13" xfId="0" applyFont="1" applyFill="1" applyBorder="1" applyAlignment="1">
      <alignment horizontal="center" vertical="center" wrapText="1"/>
    </xf>
    <xf numFmtId="0" fontId="0" fillId="0" borderId="0" xfId="0" applyNumberFormat="1" applyFont="1" applyAlignment="1">
      <alignment horizontal="left"/>
    </xf>
    <xf numFmtId="0" fontId="13" fillId="0" borderId="0" xfId="0" applyFont="1" applyAlignment="1">
      <alignment horizontal="center"/>
    </xf>
    <xf numFmtId="3" fontId="4" fillId="50" borderId="0" xfId="0" applyNumberFormat="1" applyFont="1" applyFill="1" applyBorder="1" applyAlignment="1">
      <alignment horizontal="left"/>
    </xf>
    <xf numFmtId="0" fontId="13" fillId="0" borderId="0" xfId="0" applyFont="1" applyAlignment="1">
      <alignment horizontal="center" wrapText="1"/>
    </xf>
    <xf numFmtId="49" fontId="5" fillId="0" borderId="31"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34"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0" fontId="5" fillId="0" borderId="24"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1" xfId="0" applyFont="1" applyBorder="1" applyAlignment="1">
      <alignment horizontal="center" vertical="center"/>
    </xf>
    <xf numFmtId="0" fontId="5" fillId="0" borderId="27" xfId="0" applyFont="1" applyBorder="1" applyAlignment="1">
      <alignment horizontal="center" vertical="center" wrapText="1"/>
    </xf>
    <xf numFmtId="0" fontId="5" fillId="0" borderId="13" xfId="0" applyFont="1" applyBorder="1" applyAlignment="1">
      <alignment horizontal="center" vertical="center"/>
    </xf>
    <xf numFmtId="49" fontId="14" fillId="0" borderId="0" xfId="0" applyNumberFormat="1" applyFont="1" applyAlignment="1">
      <alignment horizontal="center"/>
    </xf>
    <xf numFmtId="0" fontId="0" fillId="50" borderId="0" xfId="0" applyFont="1" applyFill="1" applyBorder="1" applyAlignment="1">
      <alignment horizontal="center"/>
    </xf>
    <xf numFmtId="0" fontId="6" fillId="0" borderId="21" xfId="0" applyFont="1" applyBorder="1" applyAlignment="1">
      <alignment horizontal="center" wrapText="1"/>
    </xf>
    <xf numFmtId="0" fontId="6" fillId="0" borderId="27" xfId="0" applyFont="1" applyBorder="1" applyAlignment="1">
      <alignment horizontal="center" wrapText="1"/>
    </xf>
    <xf numFmtId="0" fontId="0" fillId="0" borderId="0" xfId="0" applyFont="1" applyBorder="1" applyAlignment="1">
      <alignment horizontal="center" wrapText="1"/>
    </xf>
    <xf numFmtId="0" fontId="3" fillId="0" borderId="0" xfId="0" applyFont="1" applyBorder="1" applyAlignment="1">
      <alignment horizontal="center" wrapText="1"/>
    </xf>
    <xf numFmtId="0" fontId="3" fillId="0" borderId="0" xfId="0" applyNumberFormat="1" applyFont="1" applyBorder="1" applyAlignment="1">
      <alignment horizontal="center"/>
    </xf>
    <xf numFmtId="49" fontId="5" fillId="0" borderId="21"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13" fillId="0" borderId="0" xfId="0" applyNumberFormat="1" applyFont="1" applyAlignment="1">
      <alignment horizontal="center" wrapText="1"/>
    </xf>
    <xf numFmtId="49" fontId="0" fillId="0" borderId="0" xfId="0" applyNumberFormat="1" applyFont="1" applyAlignment="1">
      <alignment horizontal="left"/>
    </xf>
    <xf numFmtId="49" fontId="0" fillId="0" borderId="0" xfId="0" applyNumberFormat="1" applyFont="1" applyBorder="1" applyAlignment="1">
      <alignment horizontal="left"/>
    </xf>
    <xf numFmtId="49" fontId="5" fillId="0" borderId="33"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5" fillId="0" borderId="29" xfId="0" applyNumberFormat="1" applyFont="1" applyFill="1" applyBorder="1" applyAlignment="1">
      <alignment horizontal="center" vertical="center"/>
    </xf>
    <xf numFmtId="49" fontId="5" fillId="0" borderId="24"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49" fontId="14" fillId="0" borderId="0" xfId="0" applyNumberFormat="1" applyFont="1" applyBorder="1" applyAlignment="1">
      <alignment horizontal="center" wrapText="1"/>
    </xf>
    <xf numFmtId="49" fontId="14" fillId="0" borderId="0" xfId="0" applyNumberFormat="1" applyFont="1" applyBorder="1" applyAlignment="1">
      <alignment horizontal="center"/>
    </xf>
    <xf numFmtId="49" fontId="13" fillId="0" borderId="0" xfId="0" applyNumberFormat="1" applyFont="1" applyBorder="1" applyAlignment="1">
      <alignment horizontal="center" wrapText="1"/>
    </xf>
    <xf numFmtId="49" fontId="13" fillId="0" borderId="0" xfId="0" applyNumberFormat="1" applyFont="1" applyBorder="1" applyAlignment="1">
      <alignment horizontal="center"/>
    </xf>
    <xf numFmtId="49" fontId="6" fillId="0" borderId="21" xfId="0" applyNumberFormat="1" applyFont="1" applyBorder="1" applyAlignment="1">
      <alignment horizontal="center" wrapText="1"/>
    </xf>
    <xf numFmtId="49" fontId="6" fillId="0" borderId="27" xfId="0" applyNumberFormat="1" applyFont="1" applyBorder="1" applyAlignment="1">
      <alignment horizontal="center" wrapText="1"/>
    </xf>
    <xf numFmtId="49" fontId="14" fillId="0" borderId="30" xfId="0" applyNumberFormat="1" applyFont="1" applyFill="1" applyBorder="1" applyAlignment="1">
      <alignment horizontal="center"/>
    </xf>
    <xf numFmtId="49" fontId="13"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1" xfId="0" applyNumberFormat="1" applyFont="1" applyFill="1" applyBorder="1" applyAlignment="1">
      <alignment horizontal="center" vertical="center" wrapText="1"/>
    </xf>
    <xf numFmtId="0" fontId="7" fillId="0" borderId="33" xfId="0" applyNumberFormat="1" applyFont="1" applyFill="1" applyBorder="1" applyAlignment="1">
      <alignment horizontal="center" vertical="center" wrapText="1"/>
    </xf>
    <xf numFmtId="0" fontId="7" fillId="0" borderId="34" xfId="0" applyNumberFormat="1" applyFont="1" applyFill="1" applyBorder="1" applyAlignment="1">
      <alignment horizontal="center" vertical="center" wrapText="1"/>
    </xf>
    <xf numFmtId="0" fontId="7" fillId="0" borderId="35"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distributed" wrapText="1"/>
    </xf>
    <xf numFmtId="0" fontId="4" fillId="0" borderId="27" xfId="0" applyFont="1" applyFill="1" applyBorder="1" applyAlignment="1">
      <alignment horizontal="center" vertical="distributed"/>
    </xf>
    <xf numFmtId="49" fontId="7" fillId="0" borderId="6" xfId="0" applyNumberFormat="1" applyFont="1" applyFill="1" applyBorder="1" applyAlignment="1">
      <alignment horizontal="center" vertical="center" wrapText="1"/>
    </xf>
    <xf numFmtId="49" fontId="7" fillId="0" borderId="27" xfId="0" applyNumberFormat="1" applyFont="1" applyFill="1" applyBorder="1" applyAlignment="1">
      <alignment horizontal="center" vertical="center" wrapText="1"/>
    </xf>
    <xf numFmtId="49" fontId="7" fillId="0" borderId="24" xfId="0" applyNumberFormat="1" applyFont="1" applyFill="1" applyBorder="1" applyAlignment="1">
      <alignment horizontal="center" vertical="center" wrapText="1"/>
    </xf>
    <xf numFmtId="0" fontId="4" fillId="0" borderId="32" xfId="0" applyFont="1" applyFill="1" applyBorder="1" applyAlignment="1">
      <alignment/>
    </xf>
    <xf numFmtId="49" fontId="7" fillId="0" borderId="21" xfId="0" applyNumberFormat="1" applyFont="1" applyFill="1" applyBorder="1" applyAlignment="1">
      <alignment horizontal="center" vertical="center" wrapText="1"/>
    </xf>
    <xf numFmtId="49" fontId="12" fillId="0" borderId="0" xfId="0" applyNumberFormat="1" applyFont="1" applyFill="1" applyAlignment="1">
      <alignment horizontal="left" wrapText="1"/>
    </xf>
    <xf numFmtId="49" fontId="6" fillId="0" borderId="21"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49" fontId="7" fillId="0" borderId="21" xfId="0" applyNumberFormat="1" applyFont="1" applyFill="1" applyBorder="1" applyAlignment="1">
      <alignment horizontal="center"/>
    </xf>
    <xf numFmtId="49" fontId="7" fillId="0" borderId="27" xfId="0" applyNumberFormat="1" applyFont="1" applyFill="1" applyBorder="1" applyAlignment="1">
      <alignment horizontal="center"/>
    </xf>
    <xf numFmtId="49" fontId="14" fillId="0" borderId="0" xfId="0" applyNumberFormat="1" applyFont="1" applyFill="1" applyBorder="1" applyAlignment="1">
      <alignment horizontal="center" wrapText="1"/>
    </xf>
    <xf numFmtId="49" fontId="12" fillId="0" borderId="0" xfId="0" applyNumberFormat="1" applyFont="1" applyFill="1" applyAlignment="1">
      <alignment/>
    </xf>
    <xf numFmtId="49" fontId="0" fillId="0" borderId="0" xfId="0" applyNumberFormat="1" applyFont="1" applyFill="1" applyBorder="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4" fillId="0" borderId="25" xfId="0" applyNumberFormat="1" applyFont="1" applyBorder="1" applyAlignment="1">
      <alignment horizontal="right"/>
    </xf>
    <xf numFmtId="2" fontId="4" fillId="0" borderId="24" xfId="0" applyNumberFormat="1" applyFont="1" applyFill="1" applyBorder="1" applyAlignment="1">
      <alignment horizontal="center" vertical="center" wrapText="1"/>
    </xf>
    <xf numFmtId="2" fontId="4" fillId="0" borderId="26" xfId="0" applyNumberFormat="1" applyFont="1" applyFill="1" applyBorder="1" applyAlignment="1">
      <alignment horizontal="center" vertical="center" wrapText="1"/>
    </xf>
    <xf numFmtId="2" fontId="4" fillId="0" borderId="21" xfId="0" applyNumberFormat="1" applyFont="1" applyFill="1" applyBorder="1" applyAlignment="1">
      <alignment horizontal="center" vertical="center" wrapText="1"/>
    </xf>
    <xf numFmtId="2" fontId="4" fillId="0" borderId="27" xfId="0" applyNumberFormat="1" applyFont="1" applyFill="1" applyBorder="1" applyAlignment="1">
      <alignment horizontal="center" vertical="center" wrapText="1"/>
    </xf>
    <xf numFmtId="2" fontId="7" fillId="0" borderId="31" xfId="0" applyNumberFormat="1" applyFont="1" applyFill="1" applyBorder="1" applyAlignment="1">
      <alignment horizontal="center" vertical="center" wrapText="1"/>
    </xf>
    <xf numFmtId="2" fontId="7" fillId="0" borderId="33" xfId="0" applyNumberFormat="1" applyFont="1" applyFill="1" applyBorder="1" applyAlignment="1">
      <alignment horizontal="center" vertical="center" wrapText="1"/>
    </xf>
    <xf numFmtId="2" fontId="7" fillId="0" borderId="34" xfId="0" applyNumberFormat="1" applyFont="1" applyFill="1" applyBorder="1" applyAlignment="1">
      <alignment horizontal="center" vertical="center" wrapText="1"/>
    </xf>
    <xf numFmtId="2" fontId="7" fillId="0" borderId="35" xfId="0" applyNumberFormat="1" applyFont="1" applyFill="1" applyBorder="1" applyAlignment="1">
      <alignment horizontal="center" vertical="center" wrapText="1"/>
    </xf>
    <xf numFmtId="2" fontId="7" fillId="0" borderId="28" xfId="0" applyNumberFormat="1" applyFont="1" applyFill="1" applyBorder="1" applyAlignment="1">
      <alignment horizontal="center" vertical="center" wrapText="1"/>
    </xf>
    <xf numFmtId="2" fontId="7" fillId="0" borderId="29" xfId="0" applyNumberFormat="1" applyFont="1" applyFill="1" applyBorder="1" applyAlignment="1">
      <alignment horizontal="center" vertical="center" wrapText="1"/>
    </xf>
    <xf numFmtId="2" fontId="1" fillId="0" borderId="0" xfId="0" applyNumberFormat="1" applyFont="1" applyFill="1" applyBorder="1" applyAlignment="1">
      <alignment horizontal="center"/>
    </xf>
    <xf numFmtId="2" fontId="11" fillId="0" borderId="21" xfId="0" applyNumberFormat="1" applyFont="1" applyFill="1" applyBorder="1" applyAlignment="1">
      <alignment horizontal="center" vertical="center"/>
    </xf>
    <xf numFmtId="2" fontId="11" fillId="0" borderId="27" xfId="0" applyNumberFormat="1" applyFont="1" applyFill="1" applyBorder="1" applyAlignment="1">
      <alignment horizontal="center" vertical="center"/>
    </xf>
    <xf numFmtId="49" fontId="4" fillId="0" borderId="0" xfId="0" applyNumberFormat="1" applyFont="1" applyAlignment="1">
      <alignment horizontal="center"/>
    </xf>
    <xf numFmtId="49" fontId="7" fillId="0" borderId="0" xfId="0" applyNumberFormat="1" applyFont="1" applyAlignment="1">
      <alignment horizontal="center" wrapText="1"/>
    </xf>
    <xf numFmtId="49" fontId="3" fillId="0" borderId="0" xfId="0" applyNumberFormat="1" applyFont="1" applyAlignment="1">
      <alignment horizontal="center" wrapText="1"/>
    </xf>
    <xf numFmtId="49" fontId="3" fillId="0" borderId="0" xfId="0" applyNumberFormat="1" applyFont="1" applyAlignment="1">
      <alignment horizontal="center"/>
    </xf>
    <xf numFmtId="2" fontId="4" fillId="0" borderId="32" xfId="0" applyNumberFormat="1" applyFont="1" applyFill="1" applyBorder="1" applyAlignment="1">
      <alignment horizontal="center" vertical="center" wrapText="1"/>
    </xf>
    <xf numFmtId="2" fontId="7" fillId="0" borderId="21" xfId="0" applyNumberFormat="1" applyFont="1" applyFill="1" applyBorder="1" applyAlignment="1">
      <alignment horizontal="center" vertical="center" wrapText="1"/>
    </xf>
    <xf numFmtId="2" fontId="7" fillId="0" borderId="13" xfId="0" applyNumberFormat="1" applyFont="1" applyFill="1" applyBorder="1" applyAlignment="1">
      <alignment horizontal="center" vertical="center" wrapText="1"/>
    </xf>
    <xf numFmtId="2" fontId="7" fillId="0" borderId="6" xfId="0" applyNumberFormat="1" applyFont="1" applyFill="1" applyBorder="1" applyAlignment="1">
      <alignment horizontal="center" vertical="center" wrapText="1"/>
    </xf>
    <xf numFmtId="2" fontId="7" fillId="0" borderId="27" xfId="0" applyNumberFormat="1"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26" xfId="0" applyFont="1" applyFill="1" applyBorder="1" applyAlignment="1">
      <alignment horizontal="center" vertical="center"/>
    </xf>
    <xf numFmtId="2" fontId="4" fillId="0" borderId="28" xfId="0" applyNumberFormat="1" applyFont="1" applyFill="1" applyBorder="1" applyAlignment="1">
      <alignment horizontal="center" vertical="center" wrapText="1"/>
    </xf>
    <xf numFmtId="2" fontId="4" fillId="0" borderId="25" xfId="0" applyNumberFormat="1" applyFont="1" applyFill="1" applyBorder="1" applyAlignment="1">
      <alignment horizontal="center" vertical="center" wrapText="1"/>
    </xf>
    <xf numFmtId="2" fontId="4" fillId="0" borderId="29" xfId="0" applyNumberFormat="1" applyFont="1" applyFill="1" applyBorder="1" applyAlignment="1">
      <alignment horizontal="center" vertical="center" wrapText="1"/>
    </xf>
    <xf numFmtId="2" fontId="11" fillId="0" borderId="13" xfId="0" applyNumberFormat="1" applyFont="1" applyFill="1" applyBorder="1" applyAlignment="1">
      <alignment horizontal="center" vertical="center"/>
    </xf>
    <xf numFmtId="49" fontId="13" fillId="0" borderId="0" xfId="0" applyNumberFormat="1" applyFont="1" applyFill="1" applyAlignment="1">
      <alignment horizontal="center" wrapText="1"/>
    </xf>
    <xf numFmtId="49" fontId="13" fillId="0" borderId="0" xfId="0" applyNumberFormat="1" applyFont="1" applyFill="1" applyAlignment="1">
      <alignment horizontal="center"/>
    </xf>
    <xf numFmtId="49" fontId="13" fillId="0" borderId="0" xfId="0" applyNumberFormat="1" applyFont="1" applyFill="1" applyAlignment="1">
      <alignment horizontal="center" wrapText="1"/>
    </xf>
    <xf numFmtId="0" fontId="13" fillId="0" borderId="0" xfId="0" applyNumberFormat="1" applyFont="1" applyFill="1" applyAlignment="1">
      <alignment horizontal="center" wrapText="1"/>
    </xf>
    <xf numFmtId="49" fontId="4" fillId="0" borderId="25" xfId="0" applyNumberFormat="1" applyFont="1" applyFill="1" applyBorder="1" applyAlignment="1">
      <alignment horizontal="right" wrapText="1"/>
    </xf>
    <xf numFmtId="2" fontId="4" fillId="0" borderId="13" xfId="0" applyNumberFormat="1" applyFont="1" applyFill="1" applyBorder="1" applyAlignment="1">
      <alignment horizontal="center" vertical="center" wrapText="1"/>
    </xf>
    <xf numFmtId="0" fontId="0" fillId="0" borderId="0" xfId="0" applyAlignment="1">
      <alignment horizontal="center" wrapText="1"/>
    </xf>
    <xf numFmtId="0" fontId="3" fillId="0" borderId="0" xfId="0" applyFont="1" applyAlignment="1">
      <alignment horizontal="center" wrapText="1"/>
    </xf>
    <xf numFmtId="0" fontId="4" fillId="0" borderId="13" xfId="0" applyFont="1" applyFill="1" applyBorder="1" applyAlignment="1">
      <alignment horizontal="center" vertical="center"/>
    </xf>
    <xf numFmtId="0" fontId="0" fillId="0" borderId="0" xfId="0" applyNumberFormat="1" applyFont="1" applyAlignment="1">
      <alignment horizontal="center"/>
    </xf>
    <xf numFmtId="0" fontId="3" fillId="0" borderId="0" xfId="0" applyNumberFormat="1" applyFont="1" applyAlignment="1">
      <alignment horizontal="center" wrapText="1"/>
    </xf>
    <xf numFmtId="0" fontId="3" fillId="0" borderId="0" xfId="0" applyNumberFormat="1" applyFont="1" applyAlignment="1">
      <alignment horizontal="center"/>
    </xf>
    <xf numFmtId="0" fontId="0" fillId="0" borderId="25" xfId="0" applyNumberFormat="1" applyBorder="1" applyAlignment="1">
      <alignment horizontal="right"/>
    </xf>
    <xf numFmtId="0" fontId="0" fillId="0" borderId="25" xfId="0" applyNumberFormat="1" applyFont="1" applyBorder="1" applyAlignment="1">
      <alignment horizontal="right"/>
    </xf>
    <xf numFmtId="2" fontId="0" fillId="0" borderId="0" xfId="0" applyNumberFormat="1" applyFont="1" applyFill="1" applyBorder="1" applyAlignment="1">
      <alignment horizontal="center"/>
    </xf>
    <xf numFmtId="2" fontId="6" fillId="0" borderId="21" xfId="0" applyNumberFormat="1" applyFont="1" applyFill="1" applyBorder="1" applyAlignment="1">
      <alignment horizontal="center"/>
    </xf>
    <xf numFmtId="2" fontId="6" fillId="0" borderId="27" xfId="0" applyNumberFormat="1" applyFont="1" applyFill="1" applyBorder="1" applyAlignment="1">
      <alignment horizontal="center"/>
    </xf>
    <xf numFmtId="0" fontId="3" fillId="0" borderId="0" xfId="0" applyNumberFormat="1" applyFont="1" applyAlignment="1">
      <alignment horizontal="center"/>
    </xf>
    <xf numFmtId="0" fontId="3" fillId="0" borderId="0" xfId="0" applyNumberFormat="1" applyFont="1" applyFill="1" applyAlignment="1">
      <alignment horizontal="center" wrapText="1"/>
    </xf>
    <xf numFmtId="0" fontId="3" fillId="0" borderId="0" xfId="0" applyNumberFormat="1" applyFont="1" applyFill="1" applyAlignment="1">
      <alignment horizontal="center"/>
    </xf>
    <xf numFmtId="0" fontId="4" fillId="0" borderId="25" xfId="0" applyNumberFormat="1" applyFont="1" applyFill="1" applyBorder="1" applyAlignment="1">
      <alignment horizontal="right" wrapText="1"/>
    </xf>
    <xf numFmtId="2" fontId="6" fillId="0" borderId="13" xfId="0" applyNumberFormat="1" applyFont="1" applyFill="1" applyBorder="1" applyAlignment="1">
      <alignment horizontal="center" vertical="center" wrapText="1"/>
    </xf>
    <xf numFmtId="0" fontId="60" fillId="0" borderId="30" xfId="0" applyFont="1" applyFill="1" applyBorder="1" applyAlignment="1">
      <alignment horizontal="center" wrapText="1"/>
    </xf>
    <xf numFmtId="0" fontId="52" fillId="0" borderId="0" xfId="0" applyFont="1" applyFill="1" applyAlignment="1">
      <alignment horizontal="center"/>
    </xf>
    <xf numFmtId="0" fontId="52" fillId="0" borderId="0" xfId="0" applyFont="1" applyFill="1" applyBorder="1" applyAlignment="1">
      <alignment horizontal="center" wrapText="1"/>
    </xf>
    <xf numFmtId="0" fontId="0" fillId="0" borderId="0" xfId="0" applyNumberFormat="1" applyFont="1" applyFill="1" applyAlignment="1">
      <alignment horizontal="left"/>
    </xf>
    <xf numFmtId="0" fontId="0" fillId="0" borderId="0" xfId="0" applyFill="1" applyAlignment="1">
      <alignment horizontal="center" wrapText="1"/>
    </xf>
    <xf numFmtId="0" fontId="4" fillId="0" borderId="24" xfId="0" applyNumberFormat="1" applyFont="1" applyFill="1" applyBorder="1" applyAlignment="1">
      <alignment horizontal="center" vertical="center" wrapText="1"/>
    </xf>
    <xf numFmtId="0" fontId="4" fillId="0" borderId="32"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3" fillId="0" borderId="13" xfId="0" applyFont="1" applyFill="1" applyBorder="1" applyAlignment="1">
      <alignment horizontal="center"/>
    </xf>
    <xf numFmtId="0" fontId="29" fillId="0" borderId="28" xfId="0" applyNumberFormat="1" applyFont="1" applyFill="1" applyBorder="1" applyAlignment="1">
      <alignment horizontal="center" vertical="center" wrapText="1"/>
    </xf>
    <xf numFmtId="0" fontId="29" fillId="0" borderId="29"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2" fontId="0" fillId="0" borderId="0" xfId="0" applyNumberFormat="1" applyFont="1" applyFill="1" applyAlignment="1">
      <alignment horizontal="left"/>
    </xf>
    <xf numFmtId="0" fontId="14" fillId="0" borderId="0" xfId="0" applyNumberFormat="1" applyFont="1" applyFill="1" applyAlignment="1">
      <alignment horizontal="center" wrapText="1"/>
    </xf>
    <xf numFmtId="0" fontId="3" fillId="0" borderId="0" xfId="0" applyFont="1" applyFill="1" applyAlignment="1">
      <alignment horizontal="left"/>
    </xf>
    <xf numFmtId="0" fontId="4" fillId="0" borderId="0" xfId="0" applyNumberFormat="1" applyFont="1" applyFill="1" applyBorder="1" applyAlignment="1">
      <alignment horizontal="left" wrapText="1"/>
    </xf>
    <xf numFmtId="0" fontId="7" fillId="0" borderId="28" xfId="0" applyNumberFormat="1" applyFont="1" applyFill="1" applyBorder="1" applyAlignment="1">
      <alignment horizontal="center" vertical="center" wrapText="1"/>
    </xf>
    <xf numFmtId="0" fontId="7" fillId="0" borderId="29"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3" fillId="0" borderId="0" xfId="0" applyNumberFormat="1" applyFont="1" applyFill="1" applyAlignment="1">
      <alignment horizontal="center"/>
    </xf>
    <xf numFmtId="0" fontId="3" fillId="0" borderId="0" xfId="0" applyFont="1" applyFill="1" applyAlignment="1">
      <alignment horizontal="center"/>
    </xf>
    <xf numFmtId="0" fontId="82" fillId="0" borderId="0" xfId="0" applyNumberFormat="1" applyFont="1" applyFill="1" applyAlignment="1">
      <alignment horizontal="center" wrapText="1"/>
    </xf>
    <xf numFmtId="0" fontId="82" fillId="0" borderId="0" xfId="0" applyNumberFormat="1" applyFont="1" applyFill="1" applyAlignment="1">
      <alignment horizontal="center"/>
    </xf>
    <xf numFmtId="0" fontId="4" fillId="0" borderId="0" xfId="0" applyNumberFormat="1" applyFont="1" applyFill="1" applyBorder="1" applyAlignment="1">
      <alignment horizontal="center"/>
    </xf>
    <xf numFmtId="0" fontId="52" fillId="0" borderId="0" xfId="0" applyNumberFormat="1" applyFont="1" applyFill="1" applyAlignment="1">
      <alignment horizontal="center"/>
    </xf>
    <xf numFmtId="0" fontId="52" fillId="0" borderId="0" xfId="0" applyNumberFormat="1" applyFont="1" applyFill="1" applyBorder="1" applyAlignment="1">
      <alignment horizontal="center" wrapText="1"/>
    </xf>
    <xf numFmtId="0" fontId="2" fillId="0" borderId="0" xfId="0" applyFont="1" applyFill="1" applyBorder="1" applyAlignment="1">
      <alignment horizontal="center"/>
    </xf>
    <xf numFmtId="0" fontId="7" fillId="0" borderId="31"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7" fillId="0" borderId="32"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27" xfId="0" applyNumberFormat="1" applyFont="1" applyFill="1" applyBorder="1" applyAlignment="1">
      <alignment horizontal="center" vertical="center" wrapText="1"/>
    </xf>
    <xf numFmtId="49" fontId="3" fillId="0" borderId="0" xfId="0" applyNumberFormat="1" applyFont="1" applyFill="1" applyAlignment="1">
      <alignment horizontal="center"/>
    </xf>
    <xf numFmtId="0" fontId="3" fillId="0" borderId="0" xfId="0" applyFont="1" applyFill="1" applyAlignment="1">
      <alignment horizontal="center" wrapText="1"/>
    </xf>
  </cellXfs>
  <cellStyles count="230">
    <cellStyle name="Normal" xfId="0"/>
    <cellStyle name="?_x001D_??%U©÷u&amp;H©÷9_x0008_? s&#10;_x0007__x0001__x0001_" xfId="15"/>
    <cellStyle name="?_x001D_??%U©÷u&amp;H©÷9_x0008_? s&#10;_x0007__x0001__x0001_" xfId="16"/>
    <cellStyle name="??_?? -NIML2" xfId="17"/>
    <cellStyle name="??A? [0]_ÿÿÿÿÿÿ_1_¢¬???¢â? " xfId="18"/>
    <cellStyle name="??A?_ÿÿÿÿÿÿ_1_¢¬???¢â? " xfId="19"/>
    <cellStyle name="?¡±¢¥?_?¨ù??¢´¢¥_¢¬???¢â? " xfId="20"/>
    <cellStyle name="?ðÇ%U?&amp;H?_x0008_?s&#10;_x0007__x0001__x0001_" xfId="21"/>
    <cellStyle name="20% - Accent1" xfId="22"/>
    <cellStyle name="20% - Accent1 2" xfId="23"/>
    <cellStyle name="20% - Accent1 3" xfId="24"/>
    <cellStyle name="20% - Accent2" xfId="25"/>
    <cellStyle name="20% - Accent2 2" xfId="26"/>
    <cellStyle name="20% - Accent2 3" xfId="27"/>
    <cellStyle name="20% - Accent3" xfId="28"/>
    <cellStyle name="20% - Accent3 2" xfId="29"/>
    <cellStyle name="20% - Accent3 3" xfId="30"/>
    <cellStyle name="20% - Accent4" xfId="31"/>
    <cellStyle name="20% - Accent4 2" xfId="32"/>
    <cellStyle name="20% - Accent4 3" xfId="33"/>
    <cellStyle name="20% - Accent5" xfId="34"/>
    <cellStyle name="20% - Accent5 2" xfId="35"/>
    <cellStyle name="20% - Accent5 3" xfId="36"/>
    <cellStyle name="20% - Accent6" xfId="37"/>
    <cellStyle name="20% - Accent6 2" xfId="38"/>
    <cellStyle name="20% - Accent6 3" xfId="39"/>
    <cellStyle name="40% - Accent1" xfId="40"/>
    <cellStyle name="40% - Accent1 2" xfId="41"/>
    <cellStyle name="40% - Accent1 3" xfId="42"/>
    <cellStyle name="40% - Accent2" xfId="43"/>
    <cellStyle name="40% - Accent2 2" xfId="44"/>
    <cellStyle name="40% - Accent2 3" xfId="45"/>
    <cellStyle name="40% - Accent3" xfId="46"/>
    <cellStyle name="40% - Accent3 2" xfId="47"/>
    <cellStyle name="40% - Accent3 3" xfId="48"/>
    <cellStyle name="40% - Accent4" xfId="49"/>
    <cellStyle name="40% - Accent4 2" xfId="50"/>
    <cellStyle name="40% - Accent4 3" xfId="51"/>
    <cellStyle name="40% - Accent5" xfId="52"/>
    <cellStyle name="40% - Accent5 2" xfId="53"/>
    <cellStyle name="40% - Accent5 3" xfId="54"/>
    <cellStyle name="40% - Accent6" xfId="55"/>
    <cellStyle name="40% - Accent6 2" xfId="56"/>
    <cellStyle name="40% - Accent6 3" xfId="57"/>
    <cellStyle name="60% - Accent1" xfId="58"/>
    <cellStyle name="60% - Accent1 2" xfId="59"/>
    <cellStyle name="60% - Accent1 3" xfId="60"/>
    <cellStyle name="60% - Accent2" xfId="61"/>
    <cellStyle name="60% - Accent2 2" xfId="62"/>
    <cellStyle name="60% - Accent2 3" xfId="63"/>
    <cellStyle name="60% - Accent3" xfId="64"/>
    <cellStyle name="60% - Accent3 2" xfId="65"/>
    <cellStyle name="60% - Accent3 3" xfId="66"/>
    <cellStyle name="60% - Accent4" xfId="67"/>
    <cellStyle name="60% - Accent4 2" xfId="68"/>
    <cellStyle name="60% - Accent4 3" xfId="69"/>
    <cellStyle name="60% - Accent5" xfId="70"/>
    <cellStyle name="60% - Accent5 2" xfId="71"/>
    <cellStyle name="60% - Accent5 3" xfId="72"/>
    <cellStyle name="60% - Accent6" xfId="73"/>
    <cellStyle name="60% - Accent6 2" xfId="74"/>
    <cellStyle name="60% - Accent6 3" xfId="75"/>
    <cellStyle name="Accent1" xfId="76"/>
    <cellStyle name="Accent1 2" xfId="77"/>
    <cellStyle name="Accent1 3" xfId="78"/>
    <cellStyle name="Accent2" xfId="79"/>
    <cellStyle name="Accent2 2" xfId="80"/>
    <cellStyle name="Accent2 3" xfId="81"/>
    <cellStyle name="Accent3" xfId="82"/>
    <cellStyle name="Accent3 2" xfId="83"/>
    <cellStyle name="Accent3 3" xfId="84"/>
    <cellStyle name="Accent4" xfId="85"/>
    <cellStyle name="Accent4 2" xfId="86"/>
    <cellStyle name="Accent4 3" xfId="87"/>
    <cellStyle name="Accent5" xfId="88"/>
    <cellStyle name="Accent5 2" xfId="89"/>
    <cellStyle name="Accent5 3" xfId="90"/>
    <cellStyle name="Accent6" xfId="91"/>
    <cellStyle name="Accent6 2" xfId="92"/>
    <cellStyle name="Accent6 3" xfId="93"/>
    <cellStyle name="AeE­ [0]_INQUIRY ¿μ¾÷AßAø " xfId="94"/>
    <cellStyle name="AeE­_INQUIRY ¿µ¾÷AßAø " xfId="95"/>
    <cellStyle name="ÄÞ¸¶ [0]_1" xfId="96"/>
    <cellStyle name="AÞ¸¶ [0]_INQUIRY ¿?¾÷AßAø " xfId="97"/>
    <cellStyle name="ÄÞ¸¶_1" xfId="98"/>
    <cellStyle name="AÞ¸¶_INQUIRY ¿?¾÷AßAø " xfId="99"/>
    <cellStyle name="Bad" xfId="100"/>
    <cellStyle name="Bad 2" xfId="101"/>
    <cellStyle name="Bad 3" xfId="102"/>
    <cellStyle name="C?AØ_¿?¾÷CoE² " xfId="103"/>
    <cellStyle name="C￥AØ_¿μ¾÷CoE² " xfId="104"/>
    <cellStyle name="Ç¥ÁØ_ÿÿÿÿÿÿ_4_ÃÑÇÕ°è " xfId="105"/>
    <cellStyle name="Calculation" xfId="106"/>
    <cellStyle name="Calculation 2" xfId="107"/>
    <cellStyle name="Calculation 3" xfId="108"/>
    <cellStyle name="category" xfId="109"/>
    <cellStyle name="Comma" xfId="110"/>
    <cellStyle name="Comma [0]" xfId="111"/>
    <cellStyle name="Comma 10" xfId="112"/>
    <cellStyle name="Comma 11" xfId="113"/>
    <cellStyle name="Comma 12" xfId="114"/>
    <cellStyle name="Comma 13" xfId="115"/>
    <cellStyle name="Comma 14" xfId="116"/>
    <cellStyle name="Comma 15" xfId="117"/>
    <cellStyle name="Comma 16" xfId="118"/>
    <cellStyle name="Comma 17" xfId="119"/>
    <cellStyle name="Comma 18" xfId="120"/>
    <cellStyle name="Comma 2" xfId="121"/>
    <cellStyle name="Comma 2 2" xfId="122"/>
    <cellStyle name="Comma 2 2 2" xfId="123"/>
    <cellStyle name="Comma 2 3" xfId="124"/>
    <cellStyle name="Comma 2 3 2" xfId="125"/>
    <cellStyle name="Comma 2 4" xfId="126"/>
    <cellStyle name="Comma 2 5" xfId="127"/>
    <cellStyle name="Comma 2 6" xfId="128"/>
    <cellStyle name="Comma 2 7" xfId="129"/>
    <cellStyle name="Comma 3" xfId="130"/>
    <cellStyle name="Comma 4" xfId="131"/>
    <cellStyle name="Comma 5" xfId="132"/>
    <cellStyle name="Comma 6" xfId="133"/>
    <cellStyle name="Comma 7" xfId="134"/>
    <cellStyle name="Comma 8" xfId="135"/>
    <cellStyle name="Comma 9" xfId="136"/>
    <cellStyle name="Comma0" xfId="137"/>
    <cellStyle name="Currency" xfId="138"/>
    <cellStyle name="Currency [0]" xfId="139"/>
    <cellStyle name="Currency0" xfId="140"/>
    <cellStyle name="Check Cell" xfId="141"/>
    <cellStyle name="Check Cell 2" xfId="142"/>
    <cellStyle name="Check Cell 3" xfId="143"/>
    <cellStyle name="Date" xfId="144"/>
    <cellStyle name="Explanatory Text" xfId="145"/>
    <cellStyle name="Explanatory Text 2" xfId="146"/>
    <cellStyle name="Explanatory Text 3" xfId="147"/>
    <cellStyle name="Fixed" xfId="148"/>
    <cellStyle name="Followed Hyperlink" xfId="149"/>
    <cellStyle name="Good" xfId="150"/>
    <cellStyle name="Good 2" xfId="151"/>
    <cellStyle name="Good 3" xfId="152"/>
    <cellStyle name="Grey" xfId="153"/>
    <cellStyle name="Group" xfId="154"/>
    <cellStyle name="HEADER" xfId="155"/>
    <cellStyle name="Header1" xfId="156"/>
    <cellStyle name="Header2" xfId="157"/>
    <cellStyle name="Heading 1" xfId="158"/>
    <cellStyle name="Heading 1 2" xfId="159"/>
    <cellStyle name="Heading 1 3" xfId="160"/>
    <cellStyle name="Heading 2" xfId="161"/>
    <cellStyle name="Heading 2 2" xfId="162"/>
    <cellStyle name="Heading 2 3" xfId="163"/>
    <cellStyle name="Heading 3" xfId="164"/>
    <cellStyle name="Heading 3 2" xfId="165"/>
    <cellStyle name="Heading 3 3" xfId="166"/>
    <cellStyle name="Heading 4" xfId="167"/>
    <cellStyle name="Heading 4 2" xfId="168"/>
    <cellStyle name="Heading 4 3" xfId="169"/>
    <cellStyle name="Hyperlink" xfId="170"/>
    <cellStyle name="Input" xfId="171"/>
    <cellStyle name="Input [yellow]" xfId="172"/>
    <cellStyle name="Input 2" xfId="173"/>
    <cellStyle name="Input 3" xfId="174"/>
    <cellStyle name="Linked Cell" xfId="175"/>
    <cellStyle name="Linked Cell 2" xfId="176"/>
    <cellStyle name="Linked Cell 3" xfId="177"/>
    <cellStyle name="Model" xfId="178"/>
    <cellStyle name="Neutral" xfId="179"/>
    <cellStyle name="Neutral 2" xfId="180"/>
    <cellStyle name="Neutral 3" xfId="181"/>
    <cellStyle name="Normal - Style1" xfId="182"/>
    <cellStyle name="Normal 2" xfId="183"/>
    <cellStyle name="Normal 2 2" xfId="184"/>
    <cellStyle name="Normal 2 3" xfId="185"/>
    <cellStyle name="Normal 2 4" xfId="186"/>
    <cellStyle name="Normal 2 5" xfId="187"/>
    <cellStyle name="Normal 2_Bao cao 12 thang 2013 (ban chinh thuc) 11.10" xfId="188"/>
    <cellStyle name="Normal 3" xfId="189"/>
    <cellStyle name="Normal 3 2" xfId="190"/>
    <cellStyle name="Normal 3 3" xfId="191"/>
    <cellStyle name="Normal 3 4" xfId="192"/>
    <cellStyle name="Normal 4" xfId="193"/>
    <cellStyle name="Normal 5" xfId="194"/>
    <cellStyle name="Normal 5 2" xfId="195"/>
    <cellStyle name="Normal_1. (Goc) THONG KE TT01 Toàn tỉnh Hoa Binh 6 tháng 2013" xfId="196"/>
    <cellStyle name="Note" xfId="197"/>
    <cellStyle name="Note 2" xfId="198"/>
    <cellStyle name="Note 3" xfId="199"/>
    <cellStyle name="NWM" xfId="200"/>
    <cellStyle name="Output" xfId="201"/>
    <cellStyle name="Output 2" xfId="202"/>
    <cellStyle name="Output 3" xfId="203"/>
    <cellStyle name="Percent" xfId="204"/>
    <cellStyle name="Percent [2]" xfId="205"/>
    <cellStyle name="Percent 2" xfId="206"/>
    <cellStyle name="Percent 2 2" xfId="207"/>
    <cellStyle name="Percent 3" xfId="208"/>
    <cellStyle name="Percent 3 2" xfId="209"/>
    <cellStyle name="Percent 4" xfId="210"/>
    <cellStyle name="Percent 5" xfId="211"/>
    <cellStyle name="Style Date" xfId="212"/>
    <cellStyle name="subhead" xfId="213"/>
    <cellStyle name="T" xfId="214"/>
    <cellStyle name="Title" xfId="215"/>
    <cellStyle name="Title 2" xfId="216"/>
    <cellStyle name="Title 3" xfId="217"/>
    <cellStyle name="Total" xfId="218"/>
    <cellStyle name="Total 2" xfId="219"/>
    <cellStyle name="Total 3" xfId="220"/>
    <cellStyle name="th" xfId="221"/>
    <cellStyle name="viet" xfId="222"/>
    <cellStyle name="viet2" xfId="223"/>
    <cellStyle name="Warning Text" xfId="224"/>
    <cellStyle name="Warning Text 2" xfId="225"/>
    <cellStyle name="Warning Text 3" xfId="226"/>
    <cellStyle name="똿뗦먛귟 [0.00]_PRODUCT DETAIL Q1" xfId="227"/>
    <cellStyle name="똿뗦먛귟_PRODUCT DETAIL Q1" xfId="228"/>
    <cellStyle name="믅됞 [0.00]_PRODUCT DETAIL Q1" xfId="229"/>
    <cellStyle name="믅됞_PRODUCT DETAIL Q1" xfId="230"/>
    <cellStyle name="백분율_95" xfId="231"/>
    <cellStyle name="뷭?_BOOKSHIP" xfId="232"/>
    <cellStyle name="콤마 [0]_1202" xfId="233"/>
    <cellStyle name="콤마_1202" xfId="234"/>
    <cellStyle name="통화 [0]_1202" xfId="235"/>
    <cellStyle name="통화_1202" xfId="236"/>
    <cellStyle name="표준_(정보부문)월별인원계획" xfId="237"/>
    <cellStyle name="一般_Book1" xfId="238"/>
    <cellStyle name="千分位[0]_Book1" xfId="239"/>
    <cellStyle name="千分位_Book1" xfId="240"/>
    <cellStyle name="貨幣 [0]_Book1" xfId="241"/>
    <cellStyle name="貨幣[0]_MATL COST ANALYSIS" xfId="242"/>
    <cellStyle name="貨幣_Book1" xfId="243"/>
  </cellStyles>
  <dxfs count="2">
    <dxf>
      <fill>
        <patternFill>
          <bgColor rgb="FFFFC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57175"/>
    <xdr:sp fLocksText="0">
      <xdr:nvSpPr>
        <xdr:cNvPr id="1" name="Text Box 1"/>
        <xdr:cNvSpPr txBox="1">
          <a:spLocks noChangeArrowheads="1"/>
        </xdr:cNvSpPr>
      </xdr:nvSpPr>
      <xdr:spPr>
        <a:xfrm>
          <a:off x="1057275" y="63817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57175"/>
    <xdr:sp fLocksText="0">
      <xdr:nvSpPr>
        <xdr:cNvPr id="2" name="Text Box 1"/>
        <xdr:cNvSpPr txBox="1">
          <a:spLocks noChangeArrowheads="1"/>
        </xdr:cNvSpPr>
      </xdr:nvSpPr>
      <xdr:spPr>
        <a:xfrm>
          <a:off x="1057275" y="63817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723900</xdr:colOff>
      <xdr:row>2</xdr:row>
      <xdr:rowOff>47625</xdr:rowOff>
    </xdr:from>
    <xdr:to>
      <xdr:col>5</xdr:col>
      <xdr:colOff>323850</xdr:colOff>
      <xdr:row>2</xdr:row>
      <xdr:rowOff>57150</xdr:rowOff>
    </xdr:to>
    <xdr:sp>
      <xdr:nvSpPr>
        <xdr:cNvPr id="3" name="Straight Connector 3"/>
        <xdr:cNvSpPr>
          <a:spLocks/>
        </xdr:cNvSpPr>
      </xdr:nvSpPr>
      <xdr:spPr>
        <a:xfrm>
          <a:off x="914400" y="685800"/>
          <a:ext cx="200977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42900"/>
    <xdr:sp fLocksText="0">
      <xdr:nvSpPr>
        <xdr:cNvPr id="1" name="Text Box 7"/>
        <xdr:cNvSpPr txBox="1">
          <a:spLocks noChangeArrowheads="1"/>
        </xdr:cNvSpPr>
      </xdr:nvSpPr>
      <xdr:spPr>
        <a:xfrm>
          <a:off x="314325" y="9686925"/>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 name="Text Box 1"/>
        <xdr:cNvSpPr txBox="1">
          <a:spLocks noChangeArrowheads="1"/>
        </xdr:cNvSpPr>
      </xdr:nvSpPr>
      <xdr:spPr>
        <a:xfrm>
          <a:off x="314325" y="96869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 name="Text Box 1"/>
        <xdr:cNvSpPr txBox="1">
          <a:spLocks noChangeArrowheads="1"/>
        </xdr:cNvSpPr>
      </xdr:nvSpPr>
      <xdr:spPr>
        <a:xfrm>
          <a:off x="314325" y="96869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4" name="Text Box 1"/>
        <xdr:cNvSpPr txBox="1">
          <a:spLocks noChangeArrowheads="1"/>
        </xdr:cNvSpPr>
      </xdr:nvSpPr>
      <xdr:spPr>
        <a:xfrm>
          <a:off x="314325" y="96869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5" name="Text Box 1"/>
        <xdr:cNvSpPr txBox="1">
          <a:spLocks noChangeArrowheads="1"/>
        </xdr:cNvSpPr>
      </xdr:nvSpPr>
      <xdr:spPr>
        <a:xfrm>
          <a:off x="314325" y="96869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6" name="Text Box 7"/>
        <xdr:cNvSpPr txBox="1">
          <a:spLocks noChangeArrowheads="1"/>
        </xdr:cNvSpPr>
      </xdr:nvSpPr>
      <xdr:spPr>
        <a:xfrm>
          <a:off x="314325" y="9686925"/>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7" name="Text Box 1"/>
        <xdr:cNvSpPr txBox="1">
          <a:spLocks noChangeArrowheads="1"/>
        </xdr:cNvSpPr>
      </xdr:nvSpPr>
      <xdr:spPr>
        <a:xfrm>
          <a:off x="314325" y="96869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8" name="Text Box 1"/>
        <xdr:cNvSpPr txBox="1">
          <a:spLocks noChangeArrowheads="1"/>
        </xdr:cNvSpPr>
      </xdr:nvSpPr>
      <xdr:spPr>
        <a:xfrm>
          <a:off x="314325" y="96869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9" name="Text Box 7"/>
        <xdr:cNvSpPr txBox="1">
          <a:spLocks noChangeArrowheads="1"/>
        </xdr:cNvSpPr>
      </xdr:nvSpPr>
      <xdr:spPr>
        <a:xfrm>
          <a:off x="314325" y="9686925"/>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0" name="Text Box 1"/>
        <xdr:cNvSpPr txBox="1">
          <a:spLocks noChangeArrowheads="1"/>
        </xdr:cNvSpPr>
      </xdr:nvSpPr>
      <xdr:spPr>
        <a:xfrm>
          <a:off x="314325" y="96869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1" name="Text Box 1"/>
        <xdr:cNvSpPr txBox="1">
          <a:spLocks noChangeArrowheads="1"/>
        </xdr:cNvSpPr>
      </xdr:nvSpPr>
      <xdr:spPr>
        <a:xfrm>
          <a:off x="314325" y="96869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12" name="Text Box 7"/>
        <xdr:cNvSpPr txBox="1">
          <a:spLocks noChangeArrowheads="1"/>
        </xdr:cNvSpPr>
      </xdr:nvSpPr>
      <xdr:spPr>
        <a:xfrm>
          <a:off x="314325" y="9686925"/>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3" name="Text Box 1"/>
        <xdr:cNvSpPr txBox="1">
          <a:spLocks noChangeArrowheads="1"/>
        </xdr:cNvSpPr>
      </xdr:nvSpPr>
      <xdr:spPr>
        <a:xfrm>
          <a:off x="314325" y="96869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4" name="Text Box 1"/>
        <xdr:cNvSpPr txBox="1">
          <a:spLocks noChangeArrowheads="1"/>
        </xdr:cNvSpPr>
      </xdr:nvSpPr>
      <xdr:spPr>
        <a:xfrm>
          <a:off x="314325" y="96869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15" name="Text Box 7"/>
        <xdr:cNvSpPr txBox="1">
          <a:spLocks noChangeArrowheads="1"/>
        </xdr:cNvSpPr>
      </xdr:nvSpPr>
      <xdr:spPr>
        <a:xfrm>
          <a:off x="314325" y="9686925"/>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6" name="Text Box 1"/>
        <xdr:cNvSpPr txBox="1">
          <a:spLocks noChangeArrowheads="1"/>
        </xdr:cNvSpPr>
      </xdr:nvSpPr>
      <xdr:spPr>
        <a:xfrm>
          <a:off x="314325" y="96869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7" name="Text Box 1"/>
        <xdr:cNvSpPr txBox="1">
          <a:spLocks noChangeArrowheads="1"/>
        </xdr:cNvSpPr>
      </xdr:nvSpPr>
      <xdr:spPr>
        <a:xfrm>
          <a:off x="314325" y="96869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18" name="Text Box 7"/>
        <xdr:cNvSpPr txBox="1">
          <a:spLocks noChangeArrowheads="1"/>
        </xdr:cNvSpPr>
      </xdr:nvSpPr>
      <xdr:spPr>
        <a:xfrm>
          <a:off x="314325" y="9686925"/>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9" name="Text Box 1"/>
        <xdr:cNvSpPr txBox="1">
          <a:spLocks noChangeArrowheads="1"/>
        </xdr:cNvSpPr>
      </xdr:nvSpPr>
      <xdr:spPr>
        <a:xfrm>
          <a:off x="314325" y="96869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0" name="Text Box 1"/>
        <xdr:cNvSpPr txBox="1">
          <a:spLocks noChangeArrowheads="1"/>
        </xdr:cNvSpPr>
      </xdr:nvSpPr>
      <xdr:spPr>
        <a:xfrm>
          <a:off x="314325" y="96869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21" name="Text Box 7"/>
        <xdr:cNvSpPr txBox="1">
          <a:spLocks noChangeArrowheads="1"/>
        </xdr:cNvSpPr>
      </xdr:nvSpPr>
      <xdr:spPr>
        <a:xfrm>
          <a:off x="314325" y="9686925"/>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2" name="Text Box 1"/>
        <xdr:cNvSpPr txBox="1">
          <a:spLocks noChangeArrowheads="1"/>
        </xdr:cNvSpPr>
      </xdr:nvSpPr>
      <xdr:spPr>
        <a:xfrm>
          <a:off x="314325" y="96869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3" name="Text Box 1"/>
        <xdr:cNvSpPr txBox="1">
          <a:spLocks noChangeArrowheads="1"/>
        </xdr:cNvSpPr>
      </xdr:nvSpPr>
      <xdr:spPr>
        <a:xfrm>
          <a:off x="314325" y="96869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24" name="Text Box 7"/>
        <xdr:cNvSpPr txBox="1">
          <a:spLocks noChangeArrowheads="1"/>
        </xdr:cNvSpPr>
      </xdr:nvSpPr>
      <xdr:spPr>
        <a:xfrm>
          <a:off x="314325" y="9686925"/>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5" name="Text Box 1"/>
        <xdr:cNvSpPr txBox="1">
          <a:spLocks noChangeArrowheads="1"/>
        </xdr:cNvSpPr>
      </xdr:nvSpPr>
      <xdr:spPr>
        <a:xfrm>
          <a:off x="314325" y="96869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6" name="Text Box 1"/>
        <xdr:cNvSpPr txBox="1">
          <a:spLocks noChangeArrowheads="1"/>
        </xdr:cNvSpPr>
      </xdr:nvSpPr>
      <xdr:spPr>
        <a:xfrm>
          <a:off x="314325" y="96869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27" name="Text Box 7"/>
        <xdr:cNvSpPr txBox="1">
          <a:spLocks noChangeArrowheads="1"/>
        </xdr:cNvSpPr>
      </xdr:nvSpPr>
      <xdr:spPr>
        <a:xfrm>
          <a:off x="314325" y="9686925"/>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8" name="Text Box 1"/>
        <xdr:cNvSpPr txBox="1">
          <a:spLocks noChangeArrowheads="1"/>
        </xdr:cNvSpPr>
      </xdr:nvSpPr>
      <xdr:spPr>
        <a:xfrm>
          <a:off x="314325" y="96869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9" name="Text Box 1"/>
        <xdr:cNvSpPr txBox="1">
          <a:spLocks noChangeArrowheads="1"/>
        </xdr:cNvSpPr>
      </xdr:nvSpPr>
      <xdr:spPr>
        <a:xfrm>
          <a:off x="314325" y="96869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30" name="Text Box 7"/>
        <xdr:cNvSpPr txBox="1">
          <a:spLocks noChangeArrowheads="1"/>
        </xdr:cNvSpPr>
      </xdr:nvSpPr>
      <xdr:spPr>
        <a:xfrm>
          <a:off x="314325" y="9686925"/>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1" name="Text Box 1"/>
        <xdr:cNvSpPr txBox="1">
          <a:spLocks noChangeArrowheads="1"/>
        </xdr:cNvSpPr>
      </xdr:nvSpPr>
      <xdr:spPr>
        <a:xfrm>
          <a:off x="314325" y="96869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2" name="Text Box 1"/>
        <xdr:cNvSpPr txBox="1">
          <a:spLocks noChangeArrowheads="1"/>
        </xdr:cNvSpPr>
      </xdr:nvSpPr>
      <xdr:spPr>
        <a:xfrm>
          <a:off x="314325" y="96869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33" name="Text Box 7"/>
        <xdr:cNvSpPr txBox="1">
          <a:spLocks noChangeArrowheads="1"/>
        </xdr:cNvSpPr>
      </xdr:nvSpPr>
      <xdr:spPr>
        <a:xfrm>
          <a:off x="314325" y="9686925"/>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4" name="Text Box 1"/>
        <xdr:cNvSpPr txBox="1">
          <a:spLocks noChangeArrowheads="1"/>
        </xdr:cNvSpPr>
      </xdr:nvSpPr>
      <xdr:spPr>
        <a:xfrm>
          <a:off x="314325" y="96869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5" name="Text Box 1"/>
        <xdr:cNvSpPr txBox="1">
          <a:spLocks noChangeArrowheads="1"/>
        </xdr:cNvSpPr>
      </xdr:nvSpPr>
      <xdr:spPr>
        <a:xfrm>
          <a:off x="314325" y="96869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36" name="Text Box 7"/>
        <xdr:cNvSpPr txBox="1">
          <a:spLocks noChangeArrowheads="1"/>
        </xdr:cNvSpPr>
      </xdr:nvSpPr>
      <xdr:spPr>
        <a:xfrm>
          <a:off x="314325" y="9686925"/>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7" name="Text Box 1"/>
        <xdr:cNvSpPr txBox="1">
          <a:spLocks noChangeArrowheads="1"/>
        </xdr:cNvSpPr>
      </xdr:nvSpPr>
      <xdr:spPr>
        <a:xfrm>
          <a:off x="314325" y="96869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8" name="Text Box 1"/>
        <xdr:cNvSpPr txBox="1">
          <a:spLocks noChangeArrowheads="1"/>
        </xdr:cNvSpPr>
      </xdr:nvSpPr>
      <xdr:spPr>
        <a:xfrm>
          <a:off x="314325" y="96869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42900"/>
    <xdr:sp fLocksText="0">
      <xdr:nvSpPr>
        <xdr:cNvPr id="39" name="Text Box 7"/>
        <xdr:cNvSpPr txBox="1">
          <a:spLocks noChangeArrowheads="1"/>
        </xdr:cNvSpPr>
      </xdr:nvSpPr>
      <xdr:spPr>
        <a:xfrm>
          <a:off x="314325" y="100203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04775"/>
    <xdr:sp fLocksText="0">
      <xdr:nvSpPr>
        <xdr:cNvPr id="40" name="Text Box 1"/>
        <xdr:cNvSpPr txBox="1">
          <a:spLocks noChangeArrowheads="1"/>
        </xdr:cNvSpPr>
      </xdr:nvSpPr>
      <xdr:spPr>
        <a:xfrm>
          <a:off x="314325" y="100203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0025"/>
    <xdr:sp fLocksText="0">
      <xdr:nvSpPr>
        <xdr:cNvPr id="41" name="Text Box 1"/>
        <xdr:cNvSpPr txBox="1">
          <a:spLocks noChangeArrowheads="1"/>
        </xdr:cNvSpPr>
      </xdr:nvSpPr>
      <xdr:spPr>
        <a:xfrm>
          <a:off x="314325" y="100203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695325</xdr:colOff>
      <xdr:row>2</xdr:row>
      <xdr:rowOff>19050</xdr:rowOff>
    </xdr:from>
    <xdr:to>
      <xdr:col>2</xdr:col>
      <xdr:colOff>266700</xdr:colOff>
      <xdr:row>2</xdr:row>
      <xdr:rowOff>19050</xdr:rowOff>
    </xdr:to>
    <xdr:sp>
      <xdr:nvSpPr>
        <xdr:cNvPr id="42" name="Straight Connector 42"/>
        <xdr:cNvSpPr>
          <a:spLocks/>
        </xdr:cNvSpPr>
      </xdr:nvSpPr>
      <xdr:spPr>
        <a:xfrm>
          <a:off x="971550" y="733425"/>
          <a:ext cx="13335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twoCellAnchor>
    <xdr:from>
      <xdr:col>1</xdr:col>
      <xdr:colOff>971550</xdr:colOff>
      <xdr:row>2</xdr:row>
      <xdr:rowOff>38100</xdr:rowOff>
    </xdr:from>
    <xdr:to>
      <xdr:col>2</xdr:col>
      <xdr:colOff>209550</xdr:colOff>
      <xdr:row>2</xdr:row>
      <xdr:rowOff>47625</xdr:rowOff>
    </xdr:to>
    <xdr:sp>
      <xdr:nvSpPr>
        <xdr:cNvPr id="3" name="Straight Connector 3"/>
        <xdr:cNvSpPr>
          <a:spLocks/>
        </xdr:cNvSpPr>
      </xdr:nvSpPr>
      <xdr:spPr>
        <a:xfrm>
          <a:off x="1343025" y="771525"/>
          <a:ext cx="100965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47650"/>
    <xdr:sp fLocksText="0">
      <xdr:nvSpPr>
        <xdr:cNvPr id="1" name="Text Box 1"/>
        <xdr:cNvSpPr txBox="1">
          <a:spLocks noChangeArrowheads="1"/>
        </xdr:cNvSpPr>
      </xdr:nvSpPr>
      <xdr:spPr>
        <a:xfrm>
          <a:off x="895350" y="638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47650"/>
    <xdr:sp fLocksText="0">
      <xdr:nvSpPr>
        <xdr:cNvPr id="2" name="Text Box 1"/>
        <xdr:cNvSpPr txBox="1">
          <a:spLocks noChangeArrowheads="1"/>
        </xdr:cNvSpPr>
      </xdr:nvSpPr>
      <xdr:spPr>
        <a:xfrm>
          <a:off x="895350" y="638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2</xdr:col>
      <xdr:colOff>95250</xdr:colOff>
      <xdr:row>2</xdr:row>
      <xdr:rowOff>57150</xdr:rowOff>
    </xdr:from>
    <xdr:to>
      <xdr:col>6</xdr:col>
      <xdr:colOff>95250</xdr:colOff>
      <xdr:row>2</xdr:row>
      <xdr:rowOff>66675</xdr:rowOff>
    </xdr:to>
    <xdr:sp>
      <xdr:nvSpPr>
        <xdr:cNvPr id="3" name="Straight Connector 3"/>
        <xdr:cNvSpPr>
          <a:spLocks/>
        </xdr:cNvSpPr>
      </xdr:nvSpPr>
      <xdr:spPr>
        <a:xfrm>
          <a:off x="990600" y="695325"/>
          <a:ext cx="217170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85725" cy="247650"/>
    <xdr:sp fLocksText="0">
      <xdr:nvSpPr>
        <xdr:cNvPr id="1" name="Text Box 1"/>
        <xdr:cNvSpPr txBox="1">
          <a:spLocks noChangeArrowheads="1"/>
        </xdr:cNvSpPr>
      </xdr:nvSpPr>
      <xdr:spPr>
        <a:xfrm>
          <a:off x="971550" y="714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xdr:row>
      <xdr:rowOff>0</xdr:rowOff>
    </xdr:from>
    <xdr:ext cx="85725" cy="247650"/>
    <xdr:sp fLocksText="0">
      <xdr:nvSpPr>
        <xdr:cNvPr id="2" name="Text Box 1"/>
        <xdr:cNvSpPr txBox="1">
          <a:spLocks noChangeArrowheads="1"/>
        </xdr:cNvSpPr>
      </xdr:nvSpPr>
      <xdr:spPr>
        <a:xfrm>
          <a:off x="971550" y="714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2</xdr:col>
      <xdr:colOff>152400</xdr:colOff>
      <xdr:row>2</xdr:row>
      <xdr:rowOff>38100</xdr:rowOff>
    </xdr:from>
    <xdr:to>
      <xdr:col>5</xdr:col>
      <xdr:colOff>314325</xdr:colOff>
      <xdr:row>2</xdr:row>
      <xdr:rowOff>38100</xdr:rowOff>
    </xdr:to>
    <xdr:sp>
      <xdr:nvSpPr>
        <xdr:cNvPr id="3" name="Straight Connector 4"/>
        <xdr:cNvSpPr>
          <a:spLocks/>
        </xdr:cNvSpPr>
      </xdr:nvSpPr>
      <xdr:spPr>
        <a:xfrm>
          <a:off x="1123950" y="676275"/>
          <a:ext cx="16192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38100</xdr:rowOff>
    </xdr:from>
    <xdr:to>
      <xdr:col>5</xdr:col>
      <xdr:colOff>323850</xdr:colOff>
      <xdr:row>3</xdr:row>
      <xdr:rowOff>38100</xdr:rowOff>
    </xdr:to>
    <xdr:sp>
      <xdr:nvSpPr>
        <xdr:cNvPr id="1" name="Straight Connector 1"/>
        <xdr:cNvSpPr>
          <a:spLocks/>
        </xdr:cNvSpPr>
      </xdr:nvSpPr>
      <xdr:spPr>
        <a:xfrm>
          <a:off x="1362075" y="790575"/>
          <a:ext cx="14287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828675</xdr:colOff>
      <xdr:row>2</xdr:row>
      <xdr:rowOff>47625</xdr:rowOff>
    </xdr:from>
    <xdr:to>
      <xdr:col>4</xdr:col>
      <xdr:colOff>333375</xdr:colOff>
      <xdr:row>2</xdr:row>
      <xdr:rowOff>47625</xdr:rowOff>
    </xdr:to>
    <xdr:sp>
      <xdr:nvSpPr>
        <xdr:cNvPr id="1" name="Straight Connector 1"/>
        <xdr:cNvSpPr>
          <a:spLocks/>
        </xdr:cNvSpPr>
      </xdr:nvSpPr>
      <xdr:spPr>
        <a:xfrm>
          <a:off x="1095375" y="638175"/>
          <a:ext cx="14668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2</xdr:row>
      <xdr:rowOff>57150</xdr:rowOff>
    </xdr:from>
    <xdr:to>
      <xdr:col>5</xdr:col>
      <xdr:colOff>161925</xdr:colOff>
      <xdr:row>2</xdr:row>
      <xdr:rowOff>57150</xdr:rowOff>
    </xdr:to>
    <xdr:sp>
      <xdr:nvSpPr>
        <xdr:cNvPr id="1" name="Straight Connector 1"/>
        <xdr:cNvSpPr>
          <a:spLocks/>
        </xdr:cNvSpPr>
      </xdr:nvSpPr>
      <xdr:spPr>
        <a:xfrm>
          <a:off x="819150" y="733425"/>
          <a:ext cx="17811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1</xdr:row>
      <xdr:rowOff>371475</xdr:rowOff>
    </xdr:from>
    <xdr:to>
      <xdr:col>2</xdr:col>
      <xdr:colOff>333375</xdr:colOff>
      <xdr:row>1</xdr:row>
      <xdr:rowOff>371475</xdr:rowOff>
    </xdr:to>
    <xdr:sp>
      <xdr:nvSpPr>
        <xdr:cNvPr id="1" name="Straight Connector 1"/>
        <xdr:cNvSpPr>
          <a:spLocks/>
        </xdr:cNvSpPr>
      </xdr:nvSpPr>
      <xdr:spPr>
        <a:xfrm>
          <a:off x="704850" y="619125"/>
          <a:ext cx="17145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114300</xdr:rowOff>
    </xdr:from>
    <xdr:ext cx="85725" cy="314325"/>
    <xdr:sp fLocksText="0">
      <xdr:nvSpPr>
        <xdr:cNvPr id="1" name="Text Box 1"/>
        <xdr:cNvSpPr txBox="1">
          <a:spLocks noChangeArrowheads="1"/>
        </xdr:cNvSpPr>
      </xdr:nvSpPr>
      <xdr:spPr>
        <a:xfrm>
          <a:off x="409575" y="9810750"/>
          <a:ext cx="8572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581025</xdr:colOff>
      <xdr:row>1</xdr:row>
      <xdr:rowOff>381000</xdr:rowOff>
    </xdr:from>
    <xdr:to>
      <xdr:col>1</xdr:col>
      <xdr:colOff>1495425</xdr:colOff>
      <xdr:row>1</xdr:row>
      <xdr:rowOff>381000</xdr:rowOff>
    </xdr:to>
    <xdr:sp>
      <xdr:nvSpPr>
        <xdr:cNvPr id="2" name="Straight Connector 2"/>
        <xdr:cNvSpPr>
          <a:spLocks/>
        </xdr:cNvSpPr>
      </xdr:nvSpPr>
      <xdr:spPr>
        <a:xfrm>
          <a:off x="952500" y="647700"/>
          <a:ext cx="9144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fLocksText="0">
      <xdr:nvSpPr>
        <xdr:cNvPr id="2" name="Text Box 7"/>
        <xdr:cNvSpPr txBox="1">
          <a:spLocks noChangeArrowheads="1"/>
        </xdr:cNvSpPr>
      </xdr:nvSpPr>
      <xdr:spPr>
        <a:xfrm>
          <a:off x="1466850" y="6858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a:t>
          </a:r>
          <a:r>
            <a:rPr lang="en-US" cap="none" sz="900" b="0" i="0" u="none" baseline="0">
              <a:solidFill>
                <a:srgbClr val="000000"/>
              </a:solidFill>
              <a:latin typeface=".VnHelvetInsH"/>
              <a:ea typeface=".VnHelvetInsH"/>
              <a:cs typeface=".VnHelvetInsH"/>
            </a:rPr>
            <a:t>èi t­îng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5" name="Text Box 11"/>
        <xdr:cNvSpPr txBox="1">
          <a:spLocks noChangeArrowheads="1"/>
        </xdr:cNvSpPr>
      </xdr:nvSpPr>
      <xdr:spPr>
        <a:xfrm>
          <a:off x="1466850" y="6858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6" name="Text Box 7"/>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7" name="Text Box 11"/>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8" name="Text Box 7"/>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9" name="Text Box 11"/>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0" name="Text Box 7"/>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1" name="Text Box 11"/>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2" name="Text Box 7"/>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3" name="Text Box 11"/>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4" name="Text Box 7"/>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5" name="Text Box 11"/>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6" name="Text Box 7"/>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7" name="Text Box 11"/>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8" name="Text Box 7"/>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9" name="Text Box 11"/>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0" name="Text Box 7"/>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1" name="Text Box 11"/>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2" name="Text Box 7"/>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3" name="Text Box 11"/>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4" name="Text Box 7"/>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5" name="Text Box 11"/>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6" name="Text Box 7"/>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7" name="Text Box 11"/>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8" name="Text Box 7"/>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9" name="Text Box 11"/>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xdr:row>
      <xdr:rowOff>0</xdr:rowOff>
    </xdr:from>
    <xdr:ext cx="0" cy="238125"/>
    <xdr:sp fLocksText="0">
      <xdr:nvSpPr>
        <xdr:cNvPr id="30" name="Text Box 7"/>
        <xdr:cNvSpPr txBox="1">
          <a:spLocks noChangeArrowheads="1"/>
        </xdr:cNvSpPr>
      </xdr:nvSpPr>
      <xdr:spPr>
        <a:xfrm>
          <a:off x="1466850" y="1095375"/>
          <a:ext cx="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xdr:row>
      <xdr:rowOff>0</xdr:rowOff>
    </xdr:from>
    <xdr:ext cx="0" cy="238125"/>
    <xdr:sp fLocksText="0">
      <xdr:nvSpPr>
        <xdr:cNvPr id="31" name="Text Box 11"/>
        <xdr:cNvSpPr txBox="1">
          <a:spLocks noChangeArrowheads="1"/>
        </xdr:cNvSpPr>
      </xdr:nvSpPr>
      <xdr:spPr>
        <a:xfrm>
          <a:off x="1466850" y="1095375"/>
          <a:ext cx="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838200</xdr:colOff>
      <xdr:row>1</xdr:row>
      <xdr:rowOff>323850</xdr:rowOff>
    </xdr:from>
    <xdr:to>
      <xdr:col>1</xdr:col>
      <xdr:colOff>1847850</xdr:colOff>
      <xdr:row>1</xdr:row>
      <xdr:rowOff>323850</xdr:rowOff>
    </xdr:to>
    <xdr:sp>
      <xdr:nvSpPr>
        <xdr:cNvPr id="32" name="Straight Connector 32"/>
        <xdr:cNvSpPr>
          <a:spLocks/>
        </xdr:cNvSpPr>
      </xdr:nvSpPr>
      <xdr:spPr>
        <a:xfrm>
          <a:off x="1152525" y="619125"/>
          <a:ext cx="10096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istrator\Downloads\1.%2010%20thang%202015%20(1%20-7)%20-%20PA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dministrator\Downloads\Hai%20-%20cac%20tinh\An%20Giang.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ropbox\1.1%20Thong%20ke%20cac%20nam\7.%20Nam%202015\6%20thang%20(thang%203-2015)\bieu%20mau%20trai%20giam,%20tam%20giam,%20tk%20viec%20NSNN,%20BDG\Bi&#7875;u%20m&#7851;u%20t&#237;n%20d&#7909;ng,%20ng&#226;n%20h&#224;ng%20-%2011%20th&#225;ng.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Administrator\Downloads\4.%2009%20thang%202017%20-%20Mau%20Trung%20tam.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Dinh%20Nam%20Hai\Desktop\QH%20201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Administrator\Downloads\2.%20Tong%20hop%208-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TH Viec 06"/>
      <sheetName val="01 - 02 - 06"/>
      <sheetName val="TH Tien 07"/>
      <sheetName val="03 - 04 -07"/>
      <sheetName val="TH 05 - NSNN"/>
    </sheetNames>
    <sheetDataSet>
      <sheetData sheetId="1">
        <row r="13">
          <cell r="B13" t="str">
            <v>An Giang</v>
          </cell>
          <cell r="C13">
            <v>13658</v>
          </cell>
          <cell r="D13">
            <v>3536</v>
          </cell>
          <cell r="E13">
            <v>10122</v>
          </cell>
          <cell r="F13">
            <v>11920</v>
          </cell>
          <cell r="G13">
            <v>8168</v>
          </cell>
          <cell r="H13">
            <v>267</v>
          </cell>
          <cell r="I13">
            <v>7048</v>
          </cell>
          <cell r="J13">
            <v>131</v>
          </cell>
          <cell r="K13">
            <v>705</v>
          </cell>
          <cell r="L13">
            <v>17</v>
          </cell>
          <cell r="M13">
            <v>3752</v>
          </cell>
          <cell r="P13">
            <v>3637</v>
          </cell>
          <cell r="Q13">
            <v>115</v>
          </cell>
          <cell r="R13">
            <v>1738</v>
          </cell>
          <cell r="S13">
            <v>1410</v>
          </cell>
          <cell r="T13">
            <v>14</v>
          </cell>
          <cell r="U13">
            <v>314</v>
          </cell>
          <cell r="V13">
            <v>5490</v>
          </cell>
          <cell r="W13">
            <v>0.6852348993288591</v>
          </cell>
          <cell r="X13">
            <v>0.872748572265339</v>
          </cell>
        </row>
        <row r="14">
          <cell r="B14" t="str">
            <v>Bạc Liêu</v>
          </cell>
          <cell r="C14">
            <v>9848</v>
          </cell>
          <cell r="D14">
            <v>3102</v>
          </cell>
          <cell r="E14">
            <v>6746</v>
          </cell>
          <cell r="F14">
            <v>8466</v>
          </cell>
          <cell r="G14">
            <v>6213</v>
          </cell>
          <cell r="H14">
            <v>153</v>
          </cell>
          <cell r="I14">
            <v>5853</v>
          </cell>
          <cell r="J14">
            <v>62</v>
          </cell>
          <cell r="K14">
            <v>127</v>
          </cell>
          <cell r="L14">
            <v>18</v>
          </cell>
          <cell r="M14">
            <v>2253</v>
          </cell>
          <cell r="P14">
            <v>2179</v>
          </cell>
          <cell r="Q14">
            <v>74</v>
          </cell>
          <cell r="R14">
            <v>1382</v>
          </cell>
          <cell r="S14">
            <v>1018</v>
          </cell>
          <cell r="T14">
            <v>3</v>
          </cell>
          <cell r="U14">
            <v>361</v>
          </cell>
          <cell r="V14">
            <v>3635</v>
          </cell>
          <cell r="W14">
            <v>0.7338766832034018</v>
          </cell>
          <cell r="X14">
            <v>0.8596669374492283</v>
          </cell>
        </row>
        <row r="15">
          <cell r="B15" t="str">
            <v>Bắc Giang</v>
          </cell>
          <cell r="C15">
            <v>10860</v>
          </cell>
          <cell r="D15">
            <v>3850</v>
          </cell>
          <cell r="E15">
            <v>7010</v>
          </cell>
          <cell r="F15">
            <v>7799</v>
          </cell>
          <cell r="G15">
            <v>6075</v>
          </cell>
          <cell r="H15">
            <v>290</v>
          </cell>
          <cell r="I15">
            <v>5405</v>
          </cell>
          <cell r="J15">
            <v>107</v>
          </cell>
          <cell r="K15">
            <v>188</v>
          </cell>
          <cell r="L15">
            <v>85</v>
          </cell>
          <cell r="M15">
            <v>1724</v>
          </cell>
          <cell r="P15">
            <v>1661</v>
          </cell>
          <cell r="Q15">
            <v>63</v>
          </cell>
          <cell r="R15">
            <v>3061</v>
          </cell>
          <cell r="S15">
            <v>2915</v>
          </cell>
          <cell r="T15">
            <v>4</v>
          </cell>
          <cell r="U15">
            <v>142</v>
          </cell>
          <cell r="V15">
            <v>4785</v>
          </cell>
          <cell r="W15">
            <v>0.7789460187203487</v>
          </cell>
          <cell r="X15">
            <v>0.7181399631675874</v>
          </cell>
        </row>
        <row r="16">
          <cell r="B16" t="str">
            <v>Bắc Kạn</v>
          </cell>
          <cell r="C16">
            <v>2028</v>
          </cell>
          <cell r="D16">
            <v>555</v>
          </cell>
          <cell r="E16">
            <v>1473</v>
          </cell>
          <cell r="F16">
            <v>1531</v>
          </cell>
          <cell r="G16">
            <v>1313</v>
          </cell>
          <cell r="H16">
            <v>78</v>
          </cell>
          <cell r="I16">
            <v>1146</v>
          </cell>
          <cell r="J16">
            <v>22</v>
          </cell>
          <cell r="K16">
            <v>30</v>
          </cell>
          <cell r="L16">
            <v>37</v>
          </cell>
          <cell r="M16">
            <v>218</v>
          </cell>
          <cell r="P16">
            <v>197</v>
          </cell>
          <cell r="Q16">
            <v>21</v>
          </cell>
          <cell r="R16">
            <v>497</v>
          </cell>
          <cell r="S16">
            <v>492</v>
          </cell>
          <cell r="T16">
            <v>0</v>
          </cell>
          <cell r="U16">
            <v>5</v>
          </cell>
          <cell r="V16">
            <v>715</v>
          </cell>
          <cell r="W16">
            <v>0.8576094056172436</v>
          </cell>
          <cell r="X16">
            <v>0.754930966469428</v>
          </cell>
        </row>
        <row r="17">
          <cell r="B17" t="str">
            <v>Bắc Ninh</v>
          </cell>
          <cell r="C17">
            <v>6107</v>
          </cell>
          <cell r="D17">
            <v>1773</v>
          </cell>
          <cell r="E17">
            <v>4334</v>
          </cell>
          <cell r="F17">
            <v>4976</v>
          </cell>
          <cell r="G17">
            <v>3950</v>
          </cell>
          <cell r="H17">
            <v>51</v>
          </cell>
          <cell r="I17">
            <v>3755</v>
          </cell>
          <cell r="J17">
            <v>53</v>
          </cell>
          <cell r="K17">
            <v>66</v>
          </cell>
          <cell r="L17">
            <v>25</v>
          </cell>
          <cell r="M17">
            <v>1026</v>
          </cell>
          <cell r="P17">
            <v>982</v>
          </cell>
          <cell r="Q17">
            <v>44</v>
          </cell>
          <cell r="R17">
            <v>1131</v>
          </cell>
          <cell r="S17">
            <v>1103</v>
          </cell>
          <cell r="T17">
            <v>0</v>
          </cell>
          <cell r="U17">
            <v>28</v>
          </cell>
          <cell r="V17">
            <v>2157</v>
          </cell>
          <cell r="W17">
            <v>0.7938102893890675</v>
          </cell>
          <cell r="X17">
            <v>0.8148026854429343</v>
          </cell>
        </row>
        <row r="18">
          <cell r="B18" t="str">
            <v>Bến Tre</v>
          </cell>
          <cell r="C18">
            <v>14726</v>
          </cell>
          <cell r="D18">
            <v>3996</v>
          </cell>
          <cell r="E18">
            <v>10730</v>
          </cell>
          <cell r="F18">
            <v>12227</v>
          </cell>
          <cell r="G18">
            <v>9706</v>
          </cell>
          <cell r="H18">
            <v>155</v>
          </cell>
          <cell r="I18">
            <v>8893</v>
          </cell>
          <cell r="J18">
            <v>108</v>
          </cell>
          <cell r="K18">
            <v>548</v>
          </cell>
          <cell r="L18">
            <v>2</v>
          </cell>
          <cell r="M18">
            <v>2521</v>
          </cell>
          <cell r="P18">
            <v>2521</v>
          </cell>
          <cell r="Q18">
            <v>0</v>
          </cell>
          <cell r="R18">
            <v>2499</v>
          </cell>
          <cell r="S18">
            <v>1274</v>
          </cell>
          <cell r="T18">
            <v>7</v>
          </cell>
          <cell r="U18">
            <v>1218</v>
          </cell>
          <cell r="V18">
            <v>5020</v>
          </cell>
          <cell r="W18">
            <v>0.7938169624601292</v>
          </cell>
          <cell r="X18">
            <v>0.8303001493956268</v>
          </cell>
        </row>
        <row r="19">
          <cell r="B19" t="str">
            <v>Bình Dương</v>
          </cell>
          <cell r="C19">
            <v>25683</v>
          </cell>
          <cell r="D19">
            <v>7441</v>
          </cell>
          <cell r="E19">
            <v>18242</v>
          </cell>
          <cell r="F19">
            <v>22151</v>
          </cell>
          <cell r="G19">
            <v>15580</v>
          </cell>
          <cell r="H19">
            <v>874</v>
          </cell>
          <cell r="I19">
            <v>14067</v>
          </cell>
          <cell r="J19">
            <v>253</v>
          </cell>
          <cell r="K19">
            <v>384</v>
          </cell>
          <cell r="L19">
            <v>2</v>
          </cell>
          <cell r="M19">
            <v>6571</v>
          </cell>
          <cell r="P19">
            <v>6571</v>
          </cell>
          <cell r="Q19">
            <v>0</v>
          </cell>
          <cell r="R19">
            <v>3532</v>
          </cell>
          <cell r="S19">
            <v>1669</v>
          </cell>
          <cell r="T19">
            <v>24</v>
          </cell>
          <cell r="U19">
            <v>1839</v>
          </cell>
          <cell r="V19">
            <v>10103</v>
          </cell>
          <cell r="W19">
            <v>0.7033542503724437</v>
          </cell>
          <cell r="X19">
            <v>0.8624771249464627</v>
          </cell>
        </row>
        <row r="20">
          <cell r="B20" t="str">
            <v>Bình Định</v>
          </cell>
          <cell r="C20">
            <v>8869</v>
          </cell>
          <cell r="D20">
            <v>2829</v>
          </cell>
          <cell r="E20">
            <v>6040</v>
          </cell>
          <cell r="F20">
            <v>6812</v>
          </cell>
          <cell r="G20">
            <v>5353</v>
          </cell>
          <cell r="H20">
            <v>62</v>
          </cell>
          <cell r="I20">
            <v>4905</v>
          </cell>
          <cell r="J20">
            <v>61</v>
          </cell>
          <cell r="K20">
            <v>283</v>
          </cell>
          <cell r="L20">
            <v>42</v>
          </cell>
          <cell r="M20">
            <v>1459</v>
          </cell>
          <cell r="P20">
            <v>1225</v>
          </cell>
          <cell r="Q20">
            <v>234</v>
          </cell>
          <cell r="R20">
            <v>2057</v>
          </cell>
          <cell r="S20">
            <v>1730</v>
          </cell>
          <cell r="T20">
            <v>6</v>
          </cell>
          <cell r="U20">
            <v>321</v>
          </cell>
          <cell r="V20">
            <v>3516</v>
          </cell>
          <cell r="W20">
            <v>0.7858191426893717</v>
          </cell>
          <cell r="X20">
            <v>0.7680685533882061</v>
          </cell>
        </row>
        <row r="21">
          <cell r="B21" t="str">
            <v>Bình Phước</v>
          </cell>
          <cell r="C21">
            <v>12849</v>
          </cell>
          <cell r="D21">
            <v>4444</v>
          </cell>
          <cell r="E21">
            <v>8405</v>
          </cell>
          <cell r="F21">
            <v>9799</v>
          </cell>
          <cell r="G21">
            <v>7119</v>
          </cell>
          <cell r="H21">
            <v>311</v>
          </cell>
          <cell r="I21">
            <v>6350</v>
          </cell>
          <cell r="J21">
            <v>179</v>
          </cell>
          <cell r="K21">
            <v>239</v>
          </cell>
          <cell r="L21">
            <v>40</v>
          </cell>
          <cell r="M21">
            <v>2680</v>
          </cell>
          <cell r="P21">
            <v>2473</v>
          </cell>
          <cell r="Q21">
            <v>207</v>
          </cell>
          <cell r="R21">
            <v>3050</v>
          </cell>
          <cell r="S21">
            <v>2501</v>
          </cell>
          <cell r="T21">
            <v>13</v>
          </cell>
          <cell r="U21">
            <v>536</v>
          </cell>
          <cell r="V21">
            <v>5730</v>
          </cell>
          <cell r="W21">
            <v>0.7265027043575875</v>
          </cell>
          <cell r="X21">
            <v>0.7626274418242664</v>
          </cell>
        </row>
        <row r="22">
          <cell r="B22" t="str">
            <v>Bình Thuận</v>
          </cell>
          <cell r="C22">
            <v>13826</v>
          </cell>
          <cell r="D22">
            <v>6037</v>
          </cell>
          <cell r="E22">
            <v>7789</v>
          </cell>
          <cell r="F22">
            <v>11487</v>
          </cell>
          <cell r="G22">
            <v>7434</v>
          </cell>
          <cell r="H22">
            <v>145</v>
          </cell>
          <cell r="I22">
            <v>6643</v>
          </cell>
          <cell r="J22">
            <v>281</v>
          </cell>
          <cell r="K22">
            <v>352</v>
          </cell>
          <cell r="L22">
            <v>13</v>
          </cell>
          <cell r="M22">
            <v>4053</v>
          </cell>
          <cell r="P22">
            <v>3790</v>
          </cell>
          <cell r="Q22">
            <v>263</v>
          </cell>
          <cell r="R22">
            <v>2339</v>
          </cell>
          <cell r="S22">
            <v>1411</v>
          </cell>
          <cell r="T22">
            <v>18</v>
          </cell>
          <cell r="U22">
            <v>910</v>
          </cell>
          <cell r="V22">
            <v>6392</v>
          </cell>
          <cell r="W22">
            <v>0.6471663619744058</v>
          </cell>
          <cell r="X22">
            <v>0.8308259800376103</v>
          </cell>
        </row>
        <row r="23">
          <cell r="B23" t="str">
            <v>BR-V Tàu</v>
          </cell>
          <cell r="C23">
            <v>11603</v>
          </cell>
          <cell r="D23">
            <v>3924</v>
          </cell>
          <cell r="E23">
            <v>7679</v>
          </cell>
          <cell r="F23">
            <v>9286</v>
          </cell>
          <cell r="G23">
            <v>6491</v>
          </cell>
          <cell r="H23">
            <v>158</v>
          </cell>
          <cell r="I23">
            <v>6014</v>
          </cell>
          <cell r="J23">
            <v>77</v>
          </cell>
          <cell r="K23">
            <v>193</v>
          </cell>
          <cell r="L23">
            <v>49</v>
          </cell>
          <cell r="M23">
            <v>2795</v>
          </cell>
          <cell r="P23">
            <v>2581</v>
          </cell>
          <cell r="Q23">
            <v>214</v>
          </cell>
          <cell r="R23">
            <v>2317</v>
          </cell>
          <cell r="S23">
            <v>1786</v>
          </cell>
          <cell r="T23">
            <v>16</v>
          </cell>
          <cell r="U23">
            <v>515</v>
          </cell>
          <cell r="V23">
            <v>5112</v>
          </cell>
          <cell r="W23">
            <v>0.6990092612534999</v>
          </cell>
          <cell r="X23">
            <v>0.8003102645867448</v>
          </cell>
        </row>
        <row r="24">
          <cell r="B24" t="str">
            <v>Cà Mau</v>
          </cell>
          <cell r="C24">
            <v>14475</v>
          </cell>
          <cell r="D24">
            <v>5387</v>
          </cell>
          <cell r="E24">
            <v>9088</v>
          </cell>
          <cell r="F24">
            <v>11254</v>
          </cell>
          <cell r="G24">
            <v>8367</v>
          </cell>
          <cell r="H24">
            <v>285</v>
          </cell>
          <cell r="I24">
            <v>7275</v>
          </cell>
          <cell r="J24">
            <v>271</v>
          </cell>
          <cell r="K24">
            <v>511</v>
          </cell>
          <cell r="L24">
            <v>25</v>
          </cell>
          <cell r="M24">
            <v>2887</v>
          </cell>
          <cell r="P24">
            <v>2873</v>
          </cell>
          <cell r="Q24">
            <v>14</v>
          </cell>
          <cell r="R24">
            <v>3221</v>
          </cell>
          <cell r="S24">
            <v>2329</v>
          </cell>
          <cell r="T24">
            <v>14</v>
          </cell>
          <cell r="U24">
            <v>878</v>
          </cell>
          <cell r="V24">
            <v>6108</v>
          </cell>
          <cell r="W24">
            <v>0.7434689888039808</v>
          </cell>
          <cell r="X24">
            <v>0.7774784110535405</v>
          </cell>
        </row>
        <row r="25">
          <cell r="B25" t="str">
            <v>Cao Bằng</v>
          </cell>
          <cell r="C25">
            <v>1798</v>
          </cell>
          <cell r="D25">
            <v>540</v>
          </cell>
          <cell r="E25">
            <v>1258</v>
          </cell>
          <cell r="F25">
            <v>1408</v>
          </cell>
          <cell r="G25">
            <v>1071</v>
          </cell>
          <cell r="H25">
            <v>19</v>
          </cell>
          <cell r="I25">
            <v>997</v>
          </cell>
          <cell r="J25">
            <v>16</v>
          </cell>
          <cell r="K25">
            <v>34</v>
          </cell>
          <cell r="L25">
            <v>5</v>
          </cell>
          <cell r="M25">
            <v>337</v>
          </cell>
          <cell r="P25">
            <v>255</v>
          </cell>
          <cell r="Q25">
            <v>82</v>
          </cell>
          <cell r="R25">
            <v>390</v>
          </cell>
          <cell r="S25">
            <v>363</v>
          </cell>
          <cell r="T25">
            <v>0</v>
          </cell>
          <cell r="U25">
            <v>27</v>
          </cell>
          <cell r="V25">
            <v>727</v>
          </cell>
          <cell r="W25">
            <v>0.7606534090909091</v>
          </cell>
          <cell r="X25">
            <v>0.7830923248053393</v>
          </cell>
        </row>
        <row r="26">
          <cell r="B26" t="str">
            <v>Cần Thơ</v>
          </cell>
          <cell r="C26">
            <v>13836</v>
          </cell>
          <cell r="D26">
            <v>4776</v>
          </cell>
          <cell r="E26">
            <v>9060</v>
          </cell>
          <cell r="F26">
            <v>10753</v>
          </cell>
          <cell r="G26">
            <v>7674</v>
          </cell>
          <cell r="H26">
            <v>369</v>
          </cell>
          <cell r="I26">
            <v>6404</v>
          </cell>
          <cell r="J26">
            <v>191</v>
          </cell>
          <cell r="K26">
            <v>704</v>
          </cell>
          <cell r="L26">
            <v>6</v>
          </cell>
          <cell r="M26">
            <v>3079</v>
          </cell>
          <cell r="P26">
            <v>2901</v>
          </cell>
          <cell r="Q26">
            <v>178</v>
          </cell>
          <cell r="R26">
            <v>3083</v>
          </cell>
          <cell r="S26">
            <v>1498</v>
          </cell>
          <cell r="T26">
            <v>17</v>
          </cell>
          <cell r="U26">
            <v>1568</v>
          </cell>
          <cell r="V26">
            <v>6162</v>
          </cell>
          <cell r="W26">
            <v>0.7136613038221892</v>
          </cell>
          <cell r="X26">
            <v>0.7771754842440012</v>
          </cell>
        </row>
        <row r="27">
          <cell r="B27" t="str">
            <v>Đà Nẵng</v>
          </cell>
          <cell r="C27">
            <v>11343</v>
          </cell>
          <cell r="D27">
            <v>4104</v>
          </cell>
          <cell r="E27">
            <v>7239</v>
          </cell>
          <cell r="F27">
            <v>8673</v>
          </cell>
          <cell r="G27">
            <v>5712</v>
          </cell>
          <cell r="H27">
            <v>427</v>
          </cell>
          <cell r="I27">
            <v>4833</v>
          </cell>
          <cell r="J27">
            <v>161</v>
          </cell>
          <cell r="K27">
            <v>260</v>
          </cell>
          <cell r="L27">
            <v>31</v>
          </cell>
          <cell r="M27">
            <v>2961</v>
          </cell>
          <cell r="P27">
            <v>2952</v>
          </cell>
          <cell r="Q27">
            <v>9</v>
          </cell>
          <cell r="R27">
            <v>2670</v>
          </cell>
          <cell r="S27">
            <v>2395</v>
          </cell>
          <cell r="T27">
            <v>15</v>
          </cell>
          <cell r="U27">
            <v>260</v>
          </cell>
          <cell r="V27">
            <v>5631</v>
          </cell>
          <cell r="W27">
            <v>0.6585956416464891</v>
          </cell>
          <cell r="X27">
            <v>0.7646125363660408</v>
          </cell>
        </row>
        <row r="28">
          <cell r="B28" t="str">
            <v>Đắk Lắc</v>
          </cell>
          <cell r="C28">
            <v>15181</v>
          </cell>
          <cell r="D28">
            <v>4248</v>
          </cell>
          <cell r="E28">
            <v>10933</v>
          </cell>
          <cell r="F28">
            <v>11869</v>
          </cell>
          <cell r="G28">
            <v>10196</v>
          </cell>
          <cell r="H28">
            <v>190</v>
          </cell>
          <cell r="I28">
            <v>9290</v>
          </cell>
          <cell r="J28">
            <v>217</v>
          </cell>
          <cell r="K28">
            <v>474</v>
          </cell>
          <cell r="L28">
            <v>25</v>
          </cell>
          <cell r="M28">
            <v>1673</v>
          </cell>
          <cell r="P28">
            <v>1632</v>
          </cell>
          <cell r="Q28">
            <v>41</v>
          </cell>
          <cell r="R28">
            <v>3312</v>
          </cell>
          <cell r="S28">
            <v>2232</v>
          </cell>
          <cell r="T28">
            <v>1</v>
          </cell>
          <cell r="U28">
            <v>1079</v>
          </cell>
          <cell r="V28">
            <v>4985</v>
          </cell>
          <cell r="W28">
            <v>0.8590445698879434</v>
          </cell>
          <cell r="X28">
            <v>0.7818325538502074</v>
          </cell>
        </row>
        <row r="29">
          <cell r="B29" t="str">
            <v>Đắk Nông</v>
          </cell>
          <cell r="C29">
            <v>4765</v>
          </cell>
          <cell r="D29">
            <v>1660</v>
          </cell>
          <cell r="E29">
            <v>3105</v>
          </cell>
          <cell r="F29">
            <v>3632</v>
          </cell>
          <cell r="G29">
            <v>2584</v>
          </cell>
          <cell r="H29">
            <v>93</v>
          </cell>
          <cell r="I29">
            <v>2363</v>
          </cell>
          <cell r="J29">
            <v>58</v>
          </cell>
          <cell r="K29">
            <v>61</v>
          </cell>
          <cell r="L29">
            <v>9</v>
          </cell>
          <cell r="M29">
            <v>1048</v>
          </cell>
          <cell r="P29">
            <v>611</v>
          </cell>
          <cell r="Q29">
            <v>437</v>
          </cell>
          <cell r="R29">
            <v>1133</v>
          </cell>
          <cell r="S29">
            <v>845</v>
          </cell>
          <cell r="T29">
            <v>0</v>
          </cell>
          <cell r="U29">
            <v>288</v>
          </cell>
          <cell r="V29">
            <v>2181</v>
          </cell>
          <cell r="W29">
            <v>0.711453744493392</v>
          </cell>
          <cell r="X29">
            <v>0.7622245540398741</v>
          </cell>
        </row>
        <row r="30">
          <cell r="B30" t="str">
            <v>Điện Biên</v>
          </cell>
          <cell r="C30">
            <v>2600</v>
          </cell>
          <cell r="D30">
            <v>556</v>
          </cell>
          <cell r="E30">
            <v>2044</v>
          </cell>
          <cell r="F30">
            <v>2182</v>
          </cell>
          <cell r="G30">
            <v>1924</v>
          </cell>
          <cell r="H30">
            <v>93</v>
          </cell>
          <cell r="I30">
            <v>1759</v>
          </cell>
          <cell r="J30">
            <v>28</v>
          </cell>
          <cell r="K30">
            <v>25</v>
          </cell>
          <cell r="L30">
            <v>19</v>
          </cell>
          <cell r="M30">
            <v>258</v>
          </cell>
          <cell r="P30">
            <v>248</v>
          </cell>
          <cell r="Q30">
            <v>10</v>
          </cell>
          <cell r="R30">
            <v>418</v>
          </cell>
          <cell r="S30">
            <v>403</v>
          </cell>
          <cell r="T30">
            <v>0</v>
          </cell>
          <cell r="U30">
            <v>15</v>
          </cell>
          <cell r="V30">
            <v>676</v>
          </cell>
          <cell r="W30">
            <v>0.8817598533455545</v>
          </cell>
          <cell r="X30">
            <v>0.8392307692307692</v>
          </cell>
        </row>
        <row r="31">
          <cell r="B31" t="str">
            <v>Đồng Nai</v>
          </cell>
          <cell r="C31">
            <v>27883</v>
          </cell>
          <cell r="D31">
            <v>10932</v>
          </cell>
          <cell r="E31">
            <v>16951</v>
          </cell>
          <cell r="F31">
            <v>21513</v>
          </cell>
          <cell r="G31">
            <v>15375</v>
          </cell>
          <cell r="H31">
            <v>633</v>
          </cell>
          <cell r="I31">
            <v>13826</v>
          </cell>
          <cell r="J31">
            <v>363</v>
          </cell>
          <cell r="K31">
            <v>483</v>
          </cell>
          <cell r="L31">
            <v>70</v>
          </cell>
          <cell r="M31">
            <v>6138</v>
          </cell>
          <cell r="P31">
            <v>6000</v>
          </cell>
          <cell r="Q31">
            <v>138</v>
          </cell>
          <cell r="R31">
            <v>6370</v>
          </cell>
          <cell r="S31">
            <v>5128</v>
          </cell>
          <cell r="T31">
            <v>23</v>
          </cell>
          <cell r="U31">
            <v>1219</v>
          </cell>
          <cell r="V31">
            <v>12508</v>
          </cell>
          <cell r="W31">
            <v>0.7146841444707851</v>
          </cell>
          <cell r="X31">
            <v>0.7715453860775383</v>
          </cell>
        </row>
        <row r="32">
          <cell r="B32" t="str">
            <v>Đồng Tháp</v>
          </cell>
          <cell r="C32">
            <v>16907</v>
          </cell>
          <cell r="D32">
            <v>3317</v>
          </cell>
          <cell r="E32">
            <v>13590</v>
          </cell>
          <cell r="F32">
            <v>14957</v>
          </cell>
          <cell r="G32">
            <v>11910</v>
          </cell>
          <cell r="H32">
            <v>229</v>
          </cell>
          <cell r="I32">
            <v>10480</v>
          </cell>
          <cell r="J32">
            <v>181</v>
          </cell>
          <cell r="K32">
            <v>973</v>
          </cell>
          <cell r="L32">
            <v>47</v>
          </cell>
          <cell r="M32">
            <v>3047</v>
          </cell>
          <cell r="P32">
            <v>3047</v>
          </cell>
          <cell r="Q32">
            <v>0</v>
          </cell>
          <cell r="R32">
            <v>1950</v>
          </cell>
          <cell r="S32">
            <v>1577</v>
          </cell>
          <cell r="T32">
            <v>10</v>
          </cell>
          <cell r="U32">
            <v>363</v>
          </cell>
          <cell r="V32">
            <v>4997</v>
          </cell>
          <cell r="W32">
            <v>0.7962826770074213</v>
          </cell>
          <cell r="X32">
            <v>0.8846631572721358</v>
          </cell>
        </row>
        <row r="33">
          <cell r="B33" t="str">
            <v>Gia Lai</v>
          </cell>
          <cell r="C33">
            <v>11801</v>
          </cell>
          <cell r="D33">
            <v>3763</v>
          </cell>
          <cell r="E33">
            <v>8038</v>
          </cell>
          <cell r="F33">
            <v>9885</v>
          </cell>
          <cell r="G33">
            <v>6561</v>
          </cell>
          <cell r="H33">
            <v>150</v>
          </cell>
          <cell r="I33">
            <v>5887</v>
          </cell>
          <cell r="J33">
            <v>200</v>
          </cell>
          <cell r="K33">
            <v>301</v>
          </cell>
          <cell r="L33">
            <v>23</v>
          </cell>
          <cell r="M33">
            <v>3324</v>
          </cell>
          <cell r="P33">
            <v>3161</v>
          </cell>
          <cell r="Q33">
            <v>163</v>
          </cell>
          <cell r="R33">
            <v>1916</v>
          </cell>
          <cell r="S33">
            <v>1583</v>
          </cell>
          <cell r="T33">
            <v>17</v>
          </cell>
          <cell r="U33">
            <v>316</v>
          </cell>
          <cell r="V33">
            <v>5240</v>
          </cell>
          <cell r="W33">
            <v>0.6637329286798179</v>
          </cell>
          <cell r="X33">
            <v>0.837640877891704</v>
          </cell>
        </row>
        <row r="34">
          <cell r="B34" t="str">
            <v>Hà Giang</v>
          </cell>
          <cell r="C34">
            <v>2096</v>
          </cell>
          <cell r="D34">
            <v>393</v>
          </cell>
          <cell r="E34">
            <v>1703</v>
          </cell>
          <cell r="F34">
            <v>1844</v>
          </cell>
          <cell r="G34">
            <v>1529</v>
          </cell>
          <cell r="H34">
            <v>30</v>
          </cell>
          <cell r="I34">
            <v>1428</v>
          </cell>
          <cell r="J34">
            <v>23</v>
          </cell>
          <cell r="K34">
            <v>43</v>
          </cell>
          <cell r="L34">
            <v>5</v>
          </cell>
          <cell r="M34">
            <v>315</v>
          </cell>
          <cell r="P34">
            <v>269</v>
          </cell>
          <cell r="Q34">
            <v>46</v>
          </cell>
          <cell r="R34">
            <v>252</v>
          </cell>
          <cell r="S34">
            <v>245</v>
          </cell>
          <cell r="T34">
            <v>0</v>
          </cell>
          <cell r="U34">
            <v>7</v>
          </cell>
          <cell r="V34">
            <v>567</v>
          </cell>
          <cell r="W34">
            <v>0.829175704989154</v>
          </cell>
          <cell r="X34">
            <v>0.8797709923664122</v>
          </cell>
        </row>
        <row r="35">
          <cell r="B35" t="str">
            <v>Hà Nam</v>
          </cell>
          <cell r="C35">
            <v>2619</v>
          </cell>
          <cell r="D35">
            <v>1064</v>
          </cell>
          <cell r="E35">
            <v>1555</v>
          </cell>
          <cell r="F35">
            <v>1714</v>
          </cell>
          <cell r="G35">
            <v>1467</v>
          </cell>
          <cell r="H35">
            <v>63</v>
          </cell>
          <cell r="I35">
            <v>1334</v>
          </cell>
          <cell r="J35">
            <v>33</v>
          </cell>
          <cell r="K35">
            <v>32</v>
          </cell>
          <cell r="L35">
            <v>5</v>
          </cell>
          <cell r="M35">
            <v>247</v>
          </cell>
          <cell r="P35">
            <v>130</v>
          </cell>
          <cell r="Q35">
            <v>117</v>
          </cell>
          <cell r="R35">
            <v>905</v>
          </cell>
          <cell r="S35">
            <v>891</v>
          </cell>
          <cell r="T35">
            <v>6</v>
          </cell>
          <cell r="U35">
            <v>8</v>
          </cell>
          <cell r="V35">
            <v>1152</v>
          </cell>
          <cell r="W35">
            <v>0.8558926487747958</v>
          </cell>
          <cell r="X35">
            <v>0.6544482626956853</v>
          </cell>
        </row>
        <row r="36">
          <cell r="B36" t="str">
            <v>Hà Nội</v>
          </cell>
          <cell r="C36">
            <v>33652</v>
          </cell>
          <cell r="D36">
            <v>11344</v>
          </cell>
          <cell r="E36">
            <v>22308</v>
          </cell>
          <cell r="F36">
            <v>25620</v>
          </cell>
          <cell r="G36">
            <v>17721</v>
          </cell>
          <cell r="H36">
            <v>983</v>
          </cell>
          <cell r="I36">
            <v>15961</v>
          </cell>
          <cell r="J36">
            <v>322</v>
          </cell>
          <cell r="K36">
            <v>356</v>
          </cell>
          <cell r="L36">
            <v>99</v>
          </cell>
          <cell r="M36">
            <v>7899</v>
          </cell>
          <cell r="P36">
            <v>7859</v>
          </cell>
          <cell r="Q36">
            <v>40</v>
          </cell>
          <cell r="R36">
            <v>8032</v>
          </cell>
          <cell r="S36">
            <v>7679</v>
          </cell>
          <cell r="T36">
            <v>39</v>
          </cell>
          <cell r="U36">
            <v>314</v>
          </cell>
          <cell r="V36">
            <v>15931</v>
          </cell>
          <cell r="W36">
            <v>0.6916861826697892</v>
          </cell>
          <cell r="X36">
            <v>0.7613217639367645</v>
          </cell>
        </row>
        <row r="37">
          <cell r="B37" t="str">
            <v>Hà Tĩnh</v>
          </cell>
          <cell r="C37">
            <v>3866</v>
          </cell>
          <cell r="D37">
            <v>631</v>
          </cell>
          <cell r="E37">
            <v>3235</v>
          </cell>
          <cell r="F37">
            <v>3409</v>
          </cell>
          <cell r="G37">
            <v>2922</v>
          </cell>
          <cell r="H37">
            <v>88</v>
          </cell>
          <cell r="I37">
            <v>2759</v>
          </cell>
          <cell r="J37">
            <v>15</v>
          </cell>
          <cell r="K37">
            <v>56</v>
          </cell>
          <cell r="L37">
            <v>4</v>
          </cell>
          <cell r="M37">
            <v>487</v>
          </cell>
          <cell r="P37">
            <v>466</v>
          </cell>
          <cell r="Q37">
            <v>21</v>
          </cell>
          <cell r="R37">
            <v>457</v>
          </cell>
          <cell r="S37">
            <v>435</v>
          </cell>
          <cell r="T37">
            <v>0</v>
          </cell>
          <cell r="U37">
            <v>22</v>
          </cell>
          <cell r="V37">
            <v>944</v>
          </cell>
          <cell r="W37">
            <v>0.8571428571428571</v>
          </cell>
          <cell r="X37">
            <v>0.8817899637868598</v>
          </cell>
        </row>
        <row r="38">
          <cell r="B38" t="str">
            <v>Hải Dương</v>
          </cell>
          <cell r="C38">
            <v>9009</v>
          </cell>
          <cell r="D38">
            <v>2663</v>
          </cell>
          <cell r="E38">
            <v>6346</v>
          </cell>
          <cell r="F38">
            <v>7561</v>
          </cell>
          <cell r="G38">
            <v>5695</v>
          </cell>
          <cell r="H38">
            <v>148</v>
          </cell>
          <cell r="I38">
            <v>5386</v>
          </cell>
          <cell r="J38">
            <v>66</v>
          </cell>
          <cell r="K38">
            <v>63</v>
          </cell>
          <cell r="L38">
            <v>32</v>
          </cell>
          <cell r="M38">
            <v>1866</v>
          </cell>
          <cell r="P38">
            <v>1687</v>
          </cell>
          <cell r="Q38">
            <v>179</v>
          </cell>
          <cell r="R38">
            <v>1448</v>
          </cell>
          <cell r="S38">
            <v>1269</v>
          </cell>
          <cell r="T38">
            <v>8</v>
          </cell>
          <cell r="U38">
            <v>171</v>
          </cell>
          <cell r="V38">
            <v>3314</v>
          </cell>
          <cell r="W38">
            <v>0.7532072477185557</v>
          </cell>
          <cell r="X38">
            <v>0.8392718392718392</v>
          </cell>
        </row>
        <row r="39">
          <cell r="B39" t="str">
            <v>Hải Phòng</v>
          </cell>
          <cell r="C39">
            <v>15280</v>
          </cell>
          <cell r="D39">
            <v>8964</v>
          </cell>
          <cell r="E39">
            <v>6316</v>
          </cell>
          <cell r="F39">
            <v>8891</v>
          </cell>
          <cell r="G39">
            <v>5817</v>
          </cell>
          <cell r="H39">
            <v>201</v>
          </cell>
          <cell r="I39">
            <v>5064</v>
          </cell>
          <cell r="J39">
            <v>175</v>
          </cell>
          <cell r="K39">
            <v>190</v>
          </cell>
          <cell r="L39">
            <v>187</v>
          </cell>
          <cell r="M39">
            <v>3074</v>
          </cell>
          <cell r="P39">
            <v>2920</v>
          </cell>
          <cell r="Q39">
            <v>154</v>
          </cell>
          <cell r="R39">
            <v>6389</v>
          </cell>
          <cell r="S39">
            <v>5762</v>
          </cell>
          <cell r="T39">
            <v>6</v>
          </cell>
          <cell r="U39">
            <v>621</v>
          </cell>
          <cell r="V39">
            <v>9463</v>
          </cell>
          <cell r="W39">
            <v>0.6542571139354403</v>
          </cell>
          <cell r="X39">
            <v>0.5818717277486911</v>
          </cell>
        </row>
        <row r="40">
          <cell r="B40" t="str">
            <v>Hậu Giang</v>
          </cell>
          <cell r="C40">
            <v>7979</v>
          </cell>
          <cell r="D40">
            <v>2926</v>
          </cell>
          <cell r="E40">
            <v>5053</v>
          </cell>
          <cell r="F40">
            <v>6527</v>
          </cell>
          <cell r="G40">
            <v>4351</v>
          </cell>
          <cell r="H40">
            <v>111</v>
          </cell>
          <cell r="I40">
            <v>3778</v>
          </cell>
          <cell r="J40">
            <v>148</v>
          </cell>
          <cell r="K40">
            <v>312</v>
          </cell>
          <cell r="L40">
            <v>2</v>
          </cell>
          <cell r="M40">
            <v>2176</v>
          </cell>
          <cell r="P40">
            <v>2176</v>
          </cell>
          <cell r="Q40">
            <v>0</v>
          </cell>
          <cell r="R40">
            <v>1452</v>
          </cell>
          <cell r="S40">
            <v>599</v>
          </cell>
          <cell r="T40">
            <v>4</v>
          </cell>
          <cell r="U40">
            <v>849</v>
          </cell>
          <cell r="V40">
            <v>3628</v>
          </cell>
          <cell r="W40">
            <v>0.6666155967519535</v>
          </cell>
          <cell r="X40">
            <v>0.8180223085599699</v>
          </cell>
        </row>
        <row r="41">
          <cell r="B41" t="str">
            <v>Hòa Bình</v>
          </cell>
          <cell r="C41">
            <v>3382</v>
          </cell>
          <cell r="D41">
            <v>489</v>
          </cell>
          <cell r="E41">
            <v>2893</v>
          </cell>
          <cell r="F41">
            <v>2996</v>
          </cell>
          <cell r="G41">
            <v>2688</v>
          </cell>
          <cell r="H41">
            <v>65</v>
          </cell>
          <cell r="I41">
            <v>2588</v>
          </cell>
          <cell r="J41">
            <v>8</v>
          </cell>
          <cell r="K41">
            <v>11</v>
          </cell>
          <cell r="L41">
            <v>16</v>
          </cell>
          <cell r="M41">
            <v>308</v>
          </cell>
          <cell r="P41">
            <v>263</v>
          </cell>
          <cell r="Q41">
            <v>45</v>
          </cell>
          <cell r="R41">
            <v>386</v>
          </cell>
          <cell r="S41">
            <v>352</v>
          </cell>
          <cell r="T41">
            <v>0</v>
          </cell>
          <cell r="U41">
            <v>34</v>
          </cell>
          <cell r="V41">
            <v>694</v>
          </cell>
          <cell r="W41">
            <v>0.897196261682243</v>
          </cell>
          <cell r="X41">
            <v>0.885866351271437</v>
          </cell>
        </row>
        <row r="42">
          <cell r="B42" t="str">
            <v>Hồ Chí Minh</v>
          </cell>
          <cell r="C42">
            <v>80987</v>
          </cell>
          <cell r="D42">
            <v>30144</v>
          </cell>
          <cell r="E42">
            <v>50843</v>
          </cell>
          <cell r="F42">
            <v>60665</v>
          </cell>
          <cell r="G42">
            <v>43724</v>
          </cell>
          <cell r="H42">
            <v>1445</v>
          </cell>
          <cell r="I42">
            <v>40012</v>
          </cell>
          <cell r="J42">
            <v>702</v>
          </cell>
          <cell r="K42">
            <v>1504</v>
          </cell>
          <cell r="L42">
            <v>61</v>
          </cell>
          <cell r="M42">
            <v>16941</v>
          </cell>
          <cell r="P42">
            <v>16155</v>
          </cell>
          <cell r="Q42">
            <v>786</v>
          </cell>
          <cell r="R42">
            <v>20322</v>
          </cell>
          <cell r="S42">
            <v>12993</v>
          </cell>
          <cell r="T42">
            <v>83</v>
          </cell>
          <cell r="U42">
            <v>7246</v>
          </cell>
          <cell r="V42">
            <v>37263</v>
          </cell>
          <cell r="W42">
            <v>0.7207450754141598</v>
          </cell>
          <cell r="X42">
            <v>0.7490708385296405</v>
          </cell>
        </row>
        <row r="43">
          <cell r="B43" t="str">
            <v>Hưng Yên</v>
          </cell>
          <cell r="C43">
            <v>5742</v>
          </cell>
          <cell r="D43">
            <v>1731</v>
          </cell>
          <cell r="E43">
            <v>4011</v>
          </cell>
          <cell r="F43">
            <v>4415</v>
          </cell>
          <cell r="G43">
            <v>3652</v>
          </cell>
          <cell r="H43">
            <v>201</v>
          </cell>
          <cell r="I43">
            <v>3293</v>
          </cell>
          <cell r="J43">
            <v>46</v>
          </cell>
          <cell r="K43">
            <v>43</v>
          </cell>
          <cell r="L43">
            <v>69</v>
          </cell>
          <cell r="M43">
            <v>763</v>
          </cell>
          <cell r="P43">
            <v>718</v>
          </cell>
          <cell r="Q43">
            <v>45</v>
          </cell>
          <cell r="R43">
            <v>1327</v>
          </cell>
          <cell r="S43">
            <v>1056</v>
          </cell>
          <cell r="T43">
            <v>6</v>
          </cell>
          <cell r="U43">
            <v>265</v>
          </cell>
          <cell r="V43">
            <v>2090</v>
          </cell>
          <cell r="W43">
            <v>0.8271800679501699</v>
          </cell>
          <cell r="X43">
            <v>0.7688958551027516</v>
          </cell>
        </row>
        <row r="44">
          <cell r="B44" t="str">
            <v>Kiên Giang</v>
          </cell>
          <cell r="C44">
            <v>16414</v>
          </cell>
          <cell r="D44">
            <v>5398</v>
          </cell>
          <cell r="E44">
            <v>11016</v>
          </cell>
          <cell r="F44">
            <v>13899</v>
          </cell>
          <cell r="G44">
            <v>10168</v>
          </cell>
          <cell r="H44">
            <v>304</v>
          </cell>
          <cell r="I44">
            <v>8783</v>
          </cell>
          <cell r="J44">
            <v>282</v>
          </cell>
          <cell r="K44">
            <v>719</v>
          </cell>
          <cell r="L44">
            <v>80</v>
          </cell>
          <cell r="M44">
            <v>3731</v>
          </cell>
          <cell r="P44">
            <v>3714</v>
          </cell>
          <cell r="Q44">
            <v>17</v>
          </cell>
          <cell r="R44">
            <v>2515</v>
          </cell>
          <cell r="S44">
            <v>2255</v>
          </cell>
          <cell r="T44">
            <v>9</v>
          </cell>
          <cell r="U44">
            <v>251</v>
          </cell>
          <cell r="V44">
            <v>6246</v>
          </cell>
          <cell r="W44">
            <v>0.7315634218289085</v>
          </cell>
          <cell r="X44">
            <v>0.8467771414646034</v>
          </cell>
        </row>
        <row r="45">
          <cell r="B45" t="str">
            <v>Kon Tum</v>
          </cell>
          <cell r="C45">
            <v>3154</v>
          </cell>
          <cell r="D45">
            <v>551</v>
          </cell>
          <cell r="E45">
            <v>2603</v>
          </cell>
          <cell r="F45">
            <v>2865</v>
          </cell>
          <cell r="G45">
            <v>2323</v>
          </cell>
          <cell r="H45">
            <v>51</v>
          </cell>
          <cell r="I45">
            <v>2206</v>
          </cell>
          <cell r="J45">
            <v>26</v>
          </cell>
          <cell r="K45">
            <v>35</v>
          </cell>
          <cell r="L45">
            <v>5</v>
          </cell>
          <cell r="M45">
            <v>542</v>
          </cell>
          <cell r="P45">
            <v>494</v>
          </cell>
          <cell r="Q45">
            <v>48</v>
          </cell>
          <cell r="R45">
            <v>289</v>
          </cell>
          <cell r="S45">
            <v>262</v>
          </cell>
          <cell r="T45">
            <v>1</v>
          </cell>
          <cell r="U45">
            <v>26</v>
          </cell>
          <cell r="V45">
            <v>831</v>
          </cell>
          <cell r="W45">
            <v>0.8108202443280977</v>
          </cell>
          <cell r="X45">
            <v>0.9083703233988586</v>
          </cell>
        </row>
        <row r="46">
          <cell r="B46" t="str">
            <v>Khánh Hoà</v>
          </cell>
          <cell r="C46">
            <v>12276</v>
          </cell>
          <cell r="D46">
            <v>5255</v>
          </cell>
          <cell r="E46">
            <v>7021</v>
          </cell>
          <cell r="F46">
            <v>8943</v>
          </cell>
          <cell r="G46">
            <v>6861</v>
          </cell>
          <cell r="H46">
            <v>189</v>
          </cell>
          <cell r="I46">
            <v>6112</v>
          </cell>
          <cell r="J46">
            <v>150</v>
          </cell>
          <cell r="K46">
            <v>366</v>
          </cell>
          <cell r="L46">
            <v>44</v>
          </cell>
          <cell r="M46">
            <v>2082</v>
          </cell>
          <cell r="P46">
            <v>1410</v>
          </cell>
          <cell r="Q46">
            <v>672</v>
          </cell>
          <cell r="R46">
            <v>3333</v>
          </cell>
          <cell r="S46">
            <v>1642</v>
          </cell>
          <cell r="T46">
            <v>16</v>
          </cell>
          <cell r="U46">
            <v>1675</v>
          </cell>
          <cell r="V46">
            <v>5415</v>
          </cell>
          <cell r="W46">
            <v>0.7671922173767193</v>
          </cell>
          <cell r="X46">
            <v>0.728494623655914</v>
          </cell>
        </row>
        <row r="47">
          <cell r="B47" t="str">
            <v>Lai Châu</v>
          </cell>
          <cell r="C47">
            <v>1375</v>
          </cell>
          <cell r="D47">
            <v>215</v>
          </cell>
          <cell r="E47">
            <v>1160</v>
          </cell>
          <cell r="F47">
            <v>1228</v>
          </cell>
          <cell r="G47">
            <v>1075</v>
          </cell>
          <cell r="H47">
            <v>15</v>
          </cell>
          <cell r="I47">
            <v>1038</v>
          </cell>
          <cell r="J47">
            <v>7</v>
          </cell>
          <cell r="K47">
            <v>10</v>
          </cell>
          <cell r="L47">
            <v>5</v>
          </cell>
          <cell r="M47">
            <v>153</v>
          </cell>
          <cell r="P47">
            <v>152</v>
          </cell>
          <cell r="Q47">
            <v>1</v>
          </cell>
          <cell r="R47">
            <v>147</v>
          </cell>
          <cell r="S47">
            <v>145</v>
          </cell>
          <cell r="T47">
            <v>0</v>
          </cell>
          <cell r="U47">
            <v>2</v>
          </cell>
          <cell r="V47">
            <v>300</v>
          </cell>
          <cell r="W47">
            <v>0.8754071661237784</v>
          </cell>
          <cell r="X47">
            <v>0.893090909090909</v>
          </cell>
        </row>
        <row r="48">
          <cell r="B48" t="str">
            <v>Lạng Sơn</v>
          </cell>
          <cell r="C48">
            <v>4560</v>
          </cell>
          <cell r="D48">
            <v>1254</v>
          </cell>
          <cell r="E48">
            <v>3306</v>
          </cell>
          <cell r="F48">
            <v>3701</v>
          </cell>
          <cell r="G48">
            <v>3057</v>
          </cell>
          <cell r="H48">
            <v>136</v>
          </cell>
          <cell r="I48">
            <v>2768</v>
          </cell>
          <cell r="J48">
            <v>39</v>
          </cell>
          <cell r="K48">
            <v>83</v>
          </cell>
          <cell r="L48">
            <v>31</v>
          </cell>
          <cell r="M48">
            <v>644</v>
          </cell>
          <cell r="P48">
            <v>584</v>
          </cell>
          <cell r="Q48">
            <v>60</v>
          </cell>
          <cell r="R48">
            <v>859</v>
          </cell>
          <cell r="S48">
            <v>856</v>
          </cell>
          <cell r="T48">
            <v>2</v>
          </cell>
          <cell r="U48">
            <v>1</v>
          </cell>
          <cell r="V48">
            <v>1503</v>
          </cell>
          <cell r="W48">
            <v>0.8259929748716563</v>
          </cell>
          <cell r="X48">
            <v>0.8116228070175439</v>
          </cell>
        </row>
        <row r="49">
          <cell r="B49" t="str">
            <v>Lào Cai</v>
          </cell>
          <cell r="C49">
            <v>4027</v>
          </cell>
          <cell r="D49">
            <v>1291</v>
          </cell>
          <cell r="E49">
            <v>2736</v>
          </cell>
          <cell r="F49">
            <v>3052</v>
          </cell>
          <cell r="G49">
            <v>2632</v>
          </cell>
          <cell r="H49">
            <v>57</v>
          </cell>
          <cell r="I49">
            <v>2488</v>
          </cell>
          <cell r="J49">
            <v>25</v>
          </cell>
          <cell r="K49">
            <v>22</v>
          </cell>
          <cell r="L49">
            <v>40</v>
          </cell>
          <cell r="M49">
            <v>420</v>
          </cell>
          <cell r="P49">
            <v>420</v>
          </cell>
          <cell r="Q49">
            <v>0</v>
          </cell>
          <cell r="R49">
            <v>975</v>
          </cell>
          <cell r="S49">
            <v>971</v>
          </cell>
          <cell r="T49">
            <v>0</v>
          </cell>
          <cell r="U49">
            <v>4</v>
          </cell>
          <cell r="V49">
            <v>1395</v>
          </cell>
          <cell r="W49">
            <v>0.8623853211009175</v>
          </cell>
          <cell r="X49">
            <v>0.7578842811025578</v>
          </cell>
        </row>
        <row r="50">
          <cell r="B50" t="str">
            <v>Lâm Đồng</v>
          </cell>
          <cell r="C50">
            <v>11828</v>
          </cell>
          <cell r="D50">
            <v>4769</v>
          </cell>
          <cell r="E50">
            <v>7059</v>
          </cell>
          <cell r="F50">
            <v>8654</v>
          </cell>
          <cell r="G50">
            <v>6147</v>
          </cell>
          <cell r="H50">
            <v>143</v>
          </cell>
          <cell r="I50">
            <v>5485</v>
          </cell>
          <cell r="J50">
            <v>193</v>
          </cell>
          <cell r="K50">
            <v>320</v>
          </cell>
          <cell r="L50">
            <v>6</v>
          </cell>
          <cell r="M50">
            <v>2507</v>
          </cell>
          <cell r="P50">
            <v>2507</v>
          </cell>
          <cell r="Q50">
            <v>0</v>
          </cell>
          <cell r="R50">
            <v>3174</v>
          </cell>
          <cell r="S50">
            <v>1715</v>
          </cell>
          <cell r="T50">
            <v>9</v>
          </cell>
          <cell r="U50">
            <v>1450</v>
          </cell>
          <cell r="V50">
            <v>5681</v>
          </cell>
          <cell r="W50">
            <v>0.7103073723133811</v>
          </cell>
          <cell r="X50">
            <v>0.7316537030774434</v>
          </cell>
        </row>
        <row r="51">
          <cell r="B51" t="str">
            <v>Long An</v>
          </cell>
          <cell r="C51">
            <v>26602</v>
          </cell>
          <cell r="D51">
            <v>11963</v>
          </cell>
          <cell r="E51">
            <v>14639</v>
          </cell>
          <cell r="F51">
            <v>17064</v>
          </cell>
          <cell r="G51">
            <v>12010</v>
          </cell>
          <cell r="H51">
            <v>310</v>
          </cell>
          <cell r="I51">
            <v>10700</v>
          </cell>
          <cell r="J51">
            <v>224</v>
          </cell>
          <cell r="K51">
            <v>689</v>
          </cell>
          <cell r="L51">
            <v>87</v>
          </cell>
          <cell r="M51">
            <v>5054</v>
          </cell>
          <cell r="P51">
            <v>4415</v>
          </cell>
          <cell r="Q51">
            <v>639</v>
          </cell>
          <cell r="R51">
            <v>9538</v>
          </cell>
          <cell r="S51">
            <v>2732</v>
          </cell>
          <cell r="T51">
            <v>19</v>
          </cell>
          <cell r="U51">
            <v>6787</v>
          </cell>
          <cell r="V51">
            <v>14592</v>
          </cell>
          <cell r="W51">
            <v>0.7038209095171121</v>
          </cell>
          <cell r="X51">
            <v>0.6414555296594241</v>
          </cell>
        </row>
        <row r="52">
          <cell r="B52" t="str">
            <v>Nam Định</v>
          </cell>
          <cell r="C52">
            <v>5477</v>
          </cell>
          <cell r="D52">
            <v>2021</v>
          </cell>
          <cell r="E52">
            <v>3456</v>
          </cell>
          <cell r="F52">
            <v>3848</v>
          </cell>
          <cell r="G52">
            <v>3224</v>
          </cell>
          <cell r="H52">
            <v>167</v>
          </cell>
          <cell r="I52">
            <v>2901</v>
          </cell>
          <cell r="J52">
            <v>45</v>
          </cell>
          <cell r="K52">
            <v>46</v>
          </cell>
          <cell r="L52">
            <v>65</v>
          </cell>
          <cell r="M52">
            <v>624</v>
          </cell>
          <cell r="P52">
            <v>416</v>
          </cell>
          <cell r="Q52">
            <v>208</v>
          </cell>
          <cell r="R52">
            <v>1629</v>
          </cell>
          <cell r="S52">
            <v>1516</v>
          </cell>
          <cell r="T52">
            <v>5</v>
          </cell>
          <cell r="U52">
            <v>108</v>
          </cell>
          <cell r="V52">
            <v>2253</v>
          </cell>
          <cell r="W52">
            <v>0.8378378378378378</v>
          </cell>
          <cell r="X52">
            <v>0.7025744020449151</v>
          </cell>
        </row>
        <row r="53">
          <cell r="B53" t="str">
            <v>Ninh Bình</v>
          </cell>
          <cell r="C53">
            <v>4994</v>
          </cell>
          <cell r="D53">
            <v>1976</v>
          </cell>
          <cell r="E53">
            <v>3018</v>
          </cell>
          <cell r="F53">
            <v>3628</v>
          </cell>
          <cell r="G53">
            <v>2608</v>
          </cell>
          <cell r="H53">
            <v>127</v>
          </cell>
          <cell r="I53">
            <v>2392</v>
          </cell>
          <cell r="J53">
            <v>53</v>
          </cell>
          <cell r="K53">
            <v>19</v>
          </cell>
          <cell r="L53">
            <v>17</v>
          </cell>
          <cell r="M53">
            <v>1020</v>
          </cell>
          <cell r="P53">
            <v>1011</v>
          </cell>
          <cell r="Q53">
            <v>9</v>
          </cell>
          <cell r="R53">
            <v>1366</v>
          </cell>
          <cell r="S53">
            <v>470</v>
          </cell>
          <cell r="T53">
            <v>0</v>
          </cell>
          <cell r="U53">
            <v>896</v>
          </cell>
          <cell r="V53">
            <v>2386</v>
          </cell>
          <cell r="W53">
            <v>0.7188533627342889</v>
          </cell>
          <cell r="X53">
            <v>0.7264717661193432</v>
          </cell>
        </row>
        <row r="54">
          <cell r="B54" t="str">
            <v>Ninh Thuận</v>
          </cell>
          <cell r="C54">
            <v>4040</v>
          </cell>
          <cell r="D54">
            <v>1177</v>
          </cell>
          <cell r="E54">
            <v>2863</v>
          </cell>
          <cell r="F54">
            <v>3464</v>
          </cell>
          <cell r="G54">
            <v>2488</v>
          </cell>
          <cell r="H54">
            <v>74</v>
          </cell>
          <cell r="I54">
            <v>2300</v>
          </cell>
          <cell r="J54">
            <v>37</v>
          </cell>
          <cell r="K54">
            <v>74</v>
          </cell>
          <cell r="L54">
            <v>3</v>
          </cell>
          <cell r="M54">
            <v>976</v>
          </cell>
          <cell r="P54">
            <v>739</v>
          </cell>
          <cell r="Q54">
            <v>237</v>
          </cell>
          <cell r="R54">
            <v>576</v>
          </cell>
          <cell r="S54">
            <v>557</v>
          </cell>
          <cell r="T54">
            <v>1</v>
          </cell>
          <cell r="U54">
            <v>18</v>
          </cell>
          <cell r="V54">
            <v>1552</v>
          </cell>
          <cell r="W54">
            <v>0.7182448036951501</v>
          </cell>
          <cell r="X54">
            <v>0.8574257425742574</v>
          </cell>
        </row>
        <row r="55">
          <cell r="B55" t="str">
            <v>Nghệ An</v>
          </cell>
          <cell r="C55">
            <v>12981</v>
          </cell>
          <cell r="D55">
            <v>3204</v>
          </cell>
          <cell r="E55">
            <v>9777</v>
          </cell>
          <cell r="F55">
            <v>10551</v>
          </cell>
          <cell r="G55">
            <v>8376</v>
          </cell>
          <cell r="H55">
            <v>132</v>
          </cell>
          <cell r="I55">
            <v>7890</v>
          </cell>
          <cell r="J55">
            <v>78</v>
          </cell>
          <cell r="K55">
            <v>178</v>
          </cell>
          <cell r="L55">
            <v>98</v>
          </cell>
          <cell r="M55">
            <v>2175</v>
          </cell>
          <cell r="P55">
            <v>1574</v>
          </cell>
          <cell r="Q55">
            <v>601</v>
          </cell>
          <cell r="R55">
            <v>2430</v>
          </cell>
          <cell r="S55">
            <v>2229</v>
          </cell>
          <cell r="T55">
            <v>6</v>
          </cell>
          <cell r="U55">
            <v>195</v>
          </cell>
          <cell r="V55">
            <v>4605</v>
          </cell>
          <cell r="W55">
            <v>0.7938584020471993</v>
          </cell>
          <cell r="X55">
            <v>0.8128033279408367</v>
          </cell>
        </row>
        <row r="56">
          <cell r="B56" t="str">
            <v>Phú Thọ</v>
          </cell>
          <cell r="C56">
            <v>9366</v>
          </cell>
          <cell r="D56">
            <v>2919</v>
          </cell>
          <cell r="E56">
            <v>6447</v>
          </cell>
          <cell r="F56">
            <v>7746</v>
          </cell>
          <cell r="G56">
            <v>6059</v>
          </cell>
          <cell r="H56">
            <v>266</v>
          </cell>
          <cell r="I56">
            <v>5519</v>
          </cell>
          <cell r="J56">
            <v>123</v>
          </cell>
          <cell r="K56">
            <v>124</v>
          </cell>
          <cell r="L56">
            <v>27</v>
          </cell>
          <cell r="M56">
            <v>1687</v>
          </cell>
          <cell r="P56">
            <v>1477</v>
          </cell>
          <cell r="Q56">
            <v>210</v>
          </cell>
          <cell r="R56">
            <v>1620</v>
          </cell>
          <cell r="S56">
            <v>1228</v>
          </cell>
          <cell r="T56">
            <v>2</v>
          </cell>
          <cell r="U56">
            <v>390</v>
          </cell>
          <cell r="V56">
            <v>3307</v>
          </cell>
          <cell r="W56">
            <v>0.7822101729925123</v>
          </cell>
          <cell r="X56">
            <v>0.8270339525944908</v>
          </cell>
        </row>
        <row r="57">
          <cell r="B57" t="str">
            <v>Phú Yên</v>
          </cell>
          <cell r="C57">
            <v>6818</v>
          </cell>
          <cell r="D57">
            <v>2200</v>
          </cell>
          <cell r="E57">
            <v>4618</v>
          </cell>
          <cell r="F57">
            <v>5524</v>
          </cell>
          <cell r="G57">
            <v>3868</v>
          </cell>
          <cell r="H57">
            <v>138</v>
          </cell>
          <cell r="I57">
            <v>3402</v>
          </cell>
          <cell r="J57">
            <v>95</v>
          </cell>
          <cell r="K57">
            <v>217</v>
          </cell>
          <cell r="L57">
            <v>16</v>
          </cell>
          <cell r="M57">
            <v>1656</v>
          </cell>
          <cell r="P57">
            <v>1656</v>
          </cell>
          <cell r="Q57">
            <v>0</v>
          </cell>
          <cell r="R57">
            <v>1294</v>
          </cell>
          <cell r="S57">
            <v>1261</v>
          </cell>
          <cell r="T57">
            <v>6</v>
          </cell>
          <cell r="U57">
            <v>27</v>
          </cell>
          <cell r="V57">
            <v>2950</v>
          </cell>
          <cell r="W57">
            <v>0.7002172338884866</v>
          </cell>
          <cell r="X57">
            <v>0.8102082722205926</v>
          </cell>
        </row>
        <row r="58">
          <cell r="B58" t="str">
            <v>Quảng Bình</v>
          </cell>
          <cell r="C58">
            <v>2935</v>
          </cell>
          <cell r="D58">
            <v>698</v>
          </cell>
          <cell r="E58">
            <v>2237</v>
          </cell>
          <cell r="F58">
            <v>2514</v>
          </cell>
          <cell r="G58">
            <v>2082</v>
          </cell>
          <cell r="H58">
            <v>59</v>
          </cell>
          <cell r="I58">
            <v>1936</v>
          </cell>
          <cell r="J58">
            <v>36</v>
          </cell>
          <cell r="K58">
            <v>40</v>
          </cell>
          <cell r="L58">
            <v>11</v>
          </cell>
          <cell r="M58">
            <v>432</v>
          </cell>
          <cell r="P58">
            <v>426</v>
          </cell>
          <cell r="Q58">
            <v>6</v>
          </cell>
          <cell r="R58">
            <v>421</v>
          </cell>
          <cell r="S58">
            <v>366</v>
          </cell>
          <cell r="T58">
            <v>0</v>
          </cell>
          <cell r="U58">
            <v>55</v>
          </cell>
          <cell r="V58">
            <v>853</v>
          </cell>
          <cell r="W58">
            <v>0.8281622911694511</v>
          </cell>
          <cell r="X58">
            <v>0.8565587734241908</v>
          </cell>
        </row>
        <row r="59">
          <cell r="B59" t="str">
            <v>Quảng Nam</v>
          </cell>
          <cell r="C59">
            <v>8066</v>
          </cell>
          <cell r="D59">
            <v>1784</v>
          </cell>
          <cell r="E59">
            <v>6282</v>
          </cell>
          <cell r="F59">
            <v>7164</v>
          </cell>
          <cell r="G59">
            <v>5580</v>
          </cell>
          <cell r="H59">
            <v>156</v>
          </cell>
          <cell r="I59">
            <v>5272</v>
          </cell>
          <cell r="J59">
            <v>28</v>
          </cell>
          <cell r="K59">
            <v>102</v>
          </cell>
          <cell r="L59">
            <v>22</v>
          </cell>
          <cell r="M59">
            <v>1584</v>
          </cell>
          <cell r="P59">
            <v>1463</v>
          </cell>
          <cell r="Q59">
            <v>121</v>
          </cell>
          <cell r="R59">
            <v>902</v>
          </cell>
          <cell r="S59">
            <v>776</v>
          </cell>
          <cell r="T59">
            <v>10</v>
          </cell>
          <cell r="U59">
            <v>116</v>
          </cell>
          <cell r="V59">
            <v>2486</v>
          </cell>
          <cell r="W59">
            <v>0.7788944723618091</v>
          </cell>
          <cell r="X59">
            <v>0.8881725762459708</v>
          </cell>
        </row>
        <row r="60">
          <cell r="B60" t="str">
            <v>Quảng Ninh</v>
          </cell>
          <cell r="C60">
            <v>8159</v>
          </cell>
          <cell r="D60">
            <v>2861</v>
          </cell>
          <cell r="E60">
            <v>5298</v>
          </cell>
          <cell r="F60">
            <v>6641</v>
          </cell>
          <cell r="G60">
            <v>4799</v>
          </cell>
          <cell r="H60">
            <v>155</v>
          </cell>
          <cell r="I60">
            <v>4345</v>
          </cell>
          <cell r="J60">
            <v>97</v>
          </cell>
          <cell r="K60">
            <v>145</v>
          </cell>
          <cell r="L60">
            <v>57</v>
          </cell>
          <cell r="M60">
            <v>1842</v>
          </cell>
          <cell r="P60">
            <v>1730</v>
          </cell>
          <cell r="Q60">
            <v>112</v>
          </cell>
          <cell r="R60">
            <v>1518</v>
          </cell>
          <cell r="S60">
            <v>1339</v>
          </cell>
          <cell r="T60">
            <v>12</v>
          </cell>
          <cell r="U60">
            <v>167</v>
          </cell>
          <cell r="V60">
            <v>3360</v>
          </cell>
          <cell r="W60">
            <v>0.722632133714802</v>
          </cell>
          <cell r="X60">
            <v>0.8139477877190833</v>
          </cell>
        </row>
        <row r="61">
          <cell r="B61" t="str">
            <v>Quảng Ngãi</v>
          </cell>
          <cell r="C61">
            <v>6062</v>
          </cell>
          <cell r="D61">
            <v>2380</v>
          </cell>
          <cell r="E61">
            <v>3682</v>
          </cell>
          <cell r="F61">
            <v>5398</v>
          </cell>
          <cell r="G61">
            <v>3329</v>
          </cell>
          <cell r="H61">
            <v>95</v>
          </cell>
          <cell r="I61">
            <v>3079</v>
          </cell>
          <cell r="J61">
            <v>28</v>
          </cell>
          <cell r="K61">
            <v>127</v>
          </cell>
          <cell r="L61">
            <v>0</v>
          </cell>
          <cell r="M61">
            <v>2069</v>
          </cell>
          <cell r="P61">
            <v>1966</v>
          </cell>
          <cell r="Q61">
            <v>103</v>
          </cell>
          <cell r="R61">
            <v>664</v>
          </cell>
          <cell r="S61">
            <v>619</v>
          </cell>
          <cell r="T61">
            <v>6</v>
          </cell>
          <cell r="U61">
            <v>39</v>
          </cell>
          <cell r="V61">
            <v>2733</v>
          </cell>
          <cell r="W61">
            <v>0.6167098925527973</v>
          </cell>
          <cell r="X61">
            <v>0.8904651930056087</v>
          </cell>
        </row>
        <row r="62">
          <cell r="B62" t="str">
            <v>Quảng Trị</v>
          </cell>
          <cell r="C62">
            <v>3085</v>
          </cell>
          <cell r="D62">
            <v>292</v>
          </cell>
          <cell r="E62">
            <v>2793</v>
          </cell>
          <cell r="F62">
            <v>2946</v>
          </cell>
          <cell r="G62">
            <v>2397</v>
          </cell>
          <cell r="H62">
            <v>31</v>
          </cell>
          <cell r="I62">
            <v>2314</v>
          </cell>
          <cell r="J62">
            <v>16</v>
          </cell>
          <cell r="K62">
            <v>35</v>
          </cell>
          <cell r="L62">
            <v>1</v>
          </cell>
          <cell r="M62">
            <v>549</v>
          </cell>
          <cell r="P62">
            <v>510</v>
          </cell>
          <cell r="Q62">
            <v>39</v>
          </cell>
          <cell r="R62">
            <v>139</v>
          </cell>
          <cell r="S62">
            <v>132</v>
          </cell>
          <cell r="T62">
            <v>2</v>
          </cell>
          <cell r="U62">
            <v>5</v>
          </cell>
          <cell r="V62">
            <v>688</v>
          </cell>
          <cell r="W62">
            <v>0.8136456211812627</v>
          </cell>
          <cell r="X62">
            <v>0.9549432739059968</v>
          </cell>
        </row>
        <row r="63">
          <cell r="B63" t="str">
            <v>Sóc Trăng</v>
          </cell>
          <cell r="C63">
            <v>10457</v>
          </cell>
          <cell r="D63">
            <v>3433</v>
          </cell>
          <cell r="E63">
            <v>7024</v>
          </cell>
          <cell r="F63">
            <v>9212</v>
          </cell>
          <cell r="G63">
            <v>5834</v>
          </cell>
          <cell r="H63">
            <v>146</v>
          </cell>
          <cell r="I63">
            <v>5287</v>
          </cell>
          <cell r="J63">
            <v>114</v>
          </cell>
          <cell r="K63">
            <v>273</v>
          </cell>
          <cell r="L63">
            <v>14</v>
          </cell>
          <cell r="M63">
            <v>3378</v>
          </cell>
          <cell r="P63">
            <v>3145</v>
          </cell>
          <cell r="Q63">
            <v>233</v>
          </cell>
          <cell r="R63">
            <v>1245</v>
          </cell>
          <cell r="S63">
            <v>1132</v>
          </cell>
          <cell r="T63">
            <v>21</v>
          </cell>
          <cell r="U63">
            <v>92</v>
          </cell>
          <cell r="V63">
            <v>4623</v>
          </cell>
          <cell r="W63">
            <v>0.6333043855840208</v>
          </cell>
          <cell r="X63">
            <v>0.8809409964617003</v>
          </cell>
        </row>
        <row r="64">
          <cell r="B64" t="str">
            <v>Sơn La</v>
          </cell>
          <cell r="C64">
            <v>5285</v>
          </cell>
          <cell r="D64">
            <v>1446</v>
          </cell>
          <cell r="E64">
            <v>3839</v>
          </cell>
          <cell r="F64">
            <v>4422</v>
          </cell>
          <cell r="G64">
            <v>3618</v>
          </cell>
          <cell r="H64">
            <v>51</v>
          </cell>
          <cell r="I64">
            <v>3480</v>
          </cell>
          <cell r="J64">
            <v>33</v>
          </cell>
          <cell r="K64">
            <v>27</v>
          </cell>
          <cell r="L64">
            <v>27</v>
          </cell>
          <cell r="M64">
            <v>804</v>
          </cell>
          <cell r="P64">
            <v>778</v>
          </cell>
          <cell r="Q64">
            <v>26</v>
          </cell>
          <cell r="R64">
            <v>863</v>
          </cell>
          <cell r="S64">
            <v>827</v>
          </cell>
          <cell r="T64">
            <v>4</v>
          </cell>
          <cell r="U64">
            <v>32</v>
          </cell>
          <cell r="V64">
            <v>1667</v>
          </cell>
          <cell r="W64">
            <v>0.8181818181818182</v>
          </cell>
          <cell r="X64">
            <v>0.8367076631977294</v>
          </cell>
        </row>
        <row r="65">
          <cell r="B65" t="str">
            <v>Tây Ninh</v>
          </cell>
          <cell r="C65">
            <v>29301</v>
          </cell>
          <cell r="D65">
            <v>14592</v>
          </cell>
          <cell r="E65">
            <v>14709</v>
          </cell>
          <cell r="F65">
            <v>23691</v>
          </cell>
          <cell r="G65">
            <v>12418</v>
          </cell>
          <cell r="H65">
            <v>468</v>
          </cell>
          <cell r="I65">
            <v>10750</v>
          </cell>
          <cell r="J65">
            <v>480</v>
          </cell>
          <cell r="K65">
            <v>663</v>
          </cell>
          <cell r="L65">
            <v>57</v>
          </cell>
          <cell r="M65">
            <v>11273</v>
          </cell>
          <cell r="P65">
            <v>11073</v>
          </cell>
          <cell r="Q65">
            <v>200</v>
          </cell>
          <cell r="R65">
            <v>5610</v>
          </cell>
          <cell r="S65">
            <v>3955</v>
          </cell>
          <cell r="T65">
            <v>12</v>
          </cell>
          <cell r="U65">
            <v>1643</v>
          </cell>
          <cell r="V65">
            <v>16883</v>
          </cell>
          <cell r="W65">
            <v>0.5241652948377021</v>
          </cell>
          <cell r="X65">
            <v>0.8085389577147538</v>
          </cell>
        </row>
        <row r="66">
          <cell r="B66" t="str">
            <v>Tiền Giang</v>
          </cell>
          <cell r="C66">
            <v>23766</v>
          </cell>
          <cell r="D66">
            <v>10868</v>
          </cell>
          <cell r="E66">
            <v>12898</v>
          </cell>
          <cell r="F66">
            <v>18834</v>
          </cell>
          <cell r="G66">
            <v>11541</v>
          </cell>
          <cell r="H66">
            <v>434</v>
          </cell>
          <cell r="I66">
            <v>10318</v>
          </cell>
          <cell r="J66">
            <v>242</v>
          </cell>
          <cell r="K66">
            <v>443</v>
          </cell>
          <cell r="L66">
            <v>104</v>
          </cell>
          <cell r="M66">
            <v>7293</v>
          </cell>
          <cell r="P66">
            <v>7176</v>
          </cell>
          <cell r="Q66">
            <v>117</v>
          </cell>
          <cell r="R66">
            <v>4932</v>
          </cell>
          <cell r="S66">
            <v>4501</v>
          </cell>
          <cell r="T66">
            <v>16</v>
          </cell>
          <cell r="U66">
            <v>415</v>
          </cell>
          <cell r="V66">
            <v>12225</v>
          </cell>
          <cell r="W66">
            <v>0.6127747690347244</v>
          </cell>
          <cell r="X66">
            <v>0.792476647311285</v>
          </cell>
        </row>
        <row r="67">
          <cell r="B67" t="str">
            <v>TT Huế</v>
          </cell>
          <cell r="C67">
            <v>4938</v>
          </cell>
          <cell r="D67">
            <v>1487</v>
          </cell>
          <cell r="E67">
            <v>3451</v>
          </cell>
          <cell r="F67">
            <v>3933</v>
          </cell>
          <cell r="G67">
            <v>2897</v>
          </cell>
          <cell r="H67">
            <v>176</v>
          </cell>
          <cell r="I67">
            <v>2623</v>
          </cell>
          <cell r="J67">
            <v>52</v>
          </cell>
          <cell r="K67">
            <v>43</v>
          </cell>
          <cell r="L67">
            <v>3</v>
          </cell>
          <cell r="M67">
            <v>1036</v>
          </cell>
          <cell r="P67">
            <v>884</v>
          </cell>
          <cell r="Q67">
            <v>152</v>
          </cell>
          <cell r="R67">
            <v>1005</v>
          </cell>
          <cell r="S67">
            <v>764</v>
          </cell>
          <cell r="T67">
            <v>8</v>
          </cell>
          <cell r="U67">
            <v>233</v>
          </cell>
          <cell r="V67">
            <v>2041</v>
          </cell>
          <cell r="W67">
            <v>0.7365878464276634</v>
          </cell>
          <cell r="X67">
            <v>0.7964763061968408</v>
          </cell>
        </row>
        <row r="68">
          <cell r="B68" t="str">
            <v>Tuyên Quang</v>
          </cell>
          <cell r="C68">
            <v>4254</v>
          </cell>
          <cell r="D68">
            <v>1327</v>
          </cell>
          <cell r="E68">
            <v>2927</v>
          </cell>
          <cell r="F68">
            <v>3152</v>
          </cell>
          <cell r="G68">
            <v>2687</v>
          </cell>
          <cell r="H68">
            <v>80</v>
          </cell>
          <cell r="I68">
            <v>2449</v>
          </cell>
          <cell r="J68">
            <v>19</v>
          </cell>
          <cell r="K68">
            <v>95</v>
          </cell>
          <cell r="L68">
            <v>44</v>
          </cell>
          <cell r="M68">
            <v>465</v>
          </cell>
          <cell r="P68">
            <v>465</v>
          </cell>
          <cell r="Q68">
            <v>0</v>
          </cell>
          <cell r="R68">
            <v>1102</v>
          </cell>
          <cell r="S68">
            <v>1070</v>
          </cell>
          <cell r="T68">
            <v>0</v>
          </cell>
          <cell r="U68">
            <v>32</v>
          </cell>
          <cell r="V68">
            <v>1567</v>
          </cell>
          <cell r="W68">
            <v>0.8524746192893401</v>
          </cell>
          <cell r="X68">
            <v>0.7409496944052656</v>
          </cell>
        </row>
        <row r="69">
          <cell r="B69" t="str">
            <v>Thái Bình</v>
          </cell>
          <cell r="C69">
            <v>5961</v>
          </cell>
          <cell r="D69">
            <v>2031</v>
          </cell>
          <cell r="E69">
            <v>3930</v>
          </cell>
          <cell r="F69">
            <v>4224</v>
          </cell>
          <cell r="G69">
            <v>3314</v>
          </cell>
          <cell r="H69">
            <v>82</v>
          </cell>
          <cell r="I69">
            <v>3131</v>
          </cell>
          <cell r="J69">
            <v>31</v>
          </cell>
          <cell r="K69">
            <v>57</v>
          </cell>
          <cell r="L69">
            <v>13</v>
          </cell>
          <cell r="M69">
            <v>910</v>
          </cell>
          <cell r="P69">
            <v>625</v>
          </cell>
          <cell r="Q69">
            <v>285</v>
          </cell>
          <cell r="R69">
            <v>1737</v>
          </cell>
          <cell r="S69">
            <v>1609</v>
          </cell>
          <cell r="T69">
            <v>6</v>
          </cell>
          <cell r="U69">
            <v>122</v>
          </cell>
          <cell r="V69">
            <v>2647</v>
          </cell>
          <cell r="W69">
            <v>0.7845643939393939</v>
          </cell>
          <cell r="X69">
            <v>0.7086059386009059</v>
          </cell>
        </row>
        <row r="70">
          <cell r="B70" t="str">
            <v>Thái Nguyên</v>
          </cell>
          <cell r="C70">
            <v>9221</v>
          </cell>
          <cell r="D70">
            <v>3275</v>
          </cell>
          <cell r="E70">
            <v>5946</v>
          </cell>
          <cell r="F70">
            <v>6595</v>
          </cell>
          <cell r="G70">
            <v>5162</v>
          </cell>
          <cell r="H70">
            <v>225</v>
          </cell>
          <cell r="I70">
            <v>4671</v>
          </cell>
          <cell r="J70">
            <v>82</v>
          </cell>
          <cell r="K70">
            <v>94</v>
          </cell>
          <cell r="L70">
            <v>90</v>
          </cell>
          <cell r="M70">
            <v>1433</v>
          </cell>
          <cell r="P70">
            <v>1382</v>
          </cell>
          <cell r="Q70">
            <v>51</v>
          </cell>
          <cell r="R70">
            <v>2626</v>
          </cell>
          <cell r="S70">
            <v>2575</v>
          </cell>
          <cell r="T70">
            <v>6</v>
          </cell>
          <cell r="U70">
            <v>45</v>
          </cell>
          <cell r="V70">
            <v>4059</v>
          </cell>
          <cell r="W70">
            <v>0.7827141774071266</v>
          </cell>
          <cell r="X70">
            <v>0.7152152694935473</v>
          </cell>
        </row>
        <row r="71">
          <cell r="B71" t="str">
            <v>Thanh Hóa</v>
          </cell>
          <cell r="C71">
            <v>12395</v>
          </cell>
          <cell r="D71">
            <v>4487</v>
          </cell>
          <cell r="E71">
            <v>7908</v>
          </cell>
          <cell r="F71">
            <v>9165</v>
          </cell>
          <cell r="G71">
            <v>6980</v>
          </cell>
          <cell r="H71">
            <v>237</v>
          </cell>
          <cell r="I71">
            <v>6376</v>
          </cell>
          <cell r="J71">
            <v>119</v>
          </cell>
          <cell r="K71">
            <v>208</v>
          </cell>
          <cell r="L71">
            <v>40</v>
          </cell>
          <cell r="M71">
            <v>2185</v>
          </cell>
          <cell r="P71">
            <v>2124</v>
          </cell>
          <cell r="Q71">
            <v>61</v>
          </cell>
          <cell r="R71">
            <v>3230</v>
          </cell>
          <cell r="S71">
            <v>2874</v>
          </cell>
          <cell r="T71">
            <v>6</v>
          </cell>
          <cell r="U71">
            <v>350</v>
          </cell>
          <cell r="V71">
            <v>5415</v>
          </cell>
          <cell r="W71">
            <v>0.7615930169121659</v>
          </cell>
          <cell r="X71">
            <v>0.7394110528438886</v>
          </cell>
        </row>
        <row r="72">
          <cell r="B72" t="str">
            <v>Trà Vinh</v>
          </cell>
          <cell r="C72">
            <v>13422</v>
          </cell>
          <cell r="D72">
            <v>4590</v>
          </cell>
          <cell r="E72">
            <v>8832</v>
          </cell>
          <cell r="F72">
            <v>11608</v>
          </cell>
          <cell r="G72">
            <v>7877</v>
          </cell>
          <cell r="H72">
            <v>170</v>
          </cell>
          <cell r="I72">
            <v>7190</v>
          </cell>
          <cell r="J72">
            <v>191</v>
          </cell>
          <cell r="K72">
            <v>318</v>
          </cell>
          <cell r="L72">
            <v>8</v>
          </cell>
          <cell r="M72">
            <v>3731</v>
          </cell>
          <cell r="P72">
            <v>3714</v>
          </cell>
          <cell r="Q72">
            <v>17</v>
          </cell>
          <cell r="R72">
            <v>1814</v>
          </cell>
          <cell r="S72">
            <v>835</v>
          </cell>
          <cell r="T72">
            <v>4</v>
          </cell>
          <cell r="U72">
            <v>975</v>
          </cell>
          <cell r="V72">
            <v>5545</v>
          </cell>
          <cell r="W72">
            <v>0.6785837353549277</v>
          </cell>
          <cell r="X72">
            <v>0.8648487557741023</v>
          </cell>
        </row>
        <row r="73">
          <cell r="B73" t="str">
            <v>Vĩnh Long</v>
          </cell>
          <cell r="C73">
            <v>11181</v>
          </cell>
          <cell r="D73">
            <v>3613</v>
          </cell>
          <cell r="E73">
            <v>7568</v>
          </cell>
          <cell r="F73">
            <v>9426</v>
          </cell>
          <cell r="G73">
            <v>6436</v>
          </cell>
          <cell r="H73">
            <v>187</v>
          </cell>
          <cell r="I73">
            <v>5822</v>
          </cell>
          <cell r="J73">
            <v>143</v>
          </cell>
          <cell r="K73">
            <v>283</v>
          </cell>
          <cell r="L73">
            <v>1</v>
          </cell>
          <cell r="M73">
            <v>2990</v>
          </cell>
          <cell r="P73">
            <v>2972</v>
          </cell>
          <cell r="Q73">
            <v>18</v>
          </cell>
          <cell r="R73">
            <v>1755</v>
          </cell>
          <cell r="S73">
            <v>1614</v>
          </cell>
          <cell r="T73">
            <v>7</v>
          </cell>
          <cell r="U73">
            <v>134</v>
          </cell>
          <cell r="V73">
            <v>4745</v>
          </cell>
          <cell r="W73">
            <v>0.6827922766815192</v>
          </cell>
          <cell r="X73">
            <v>0.8430372954118595</v>
          </cell>
        </row>
        <row r="74">
          <cell r="B74" t="str">
            <v>Vĩnh Phúc</v>
          </cell>
          <cell r="C74">
            <v>6260</v>
          </cell>
          <cell r="D74">
            <v>1673</v>
          </cell>
          <cell r="E74">
            <v>4587</v>
          </cell>
          <cell r="F74">
            <v>5077</v>
          </cell>
          <cell r="G74">
            <v>4491</v>
          </cell>
          <cell r="H74">
            <v>143</v>
          </cell>
          <cell r="I74">
            <v>4190</v>
          </cell>
          <cell r="J74">
            <v>47</v>
          </cell>
          <cell r="K74">
            <v>80</v>
          </cell>
          <cell r="L74">
            <v>31</v>
          </cell>
          <cell r="M74">
            <v>586</v>
          </cell>
          <cell r="P74">
            <v>549</v>
          </cell>
          <cell r="Q74">
            <v>37</v>
          </cell>
          <cell r="R74">
            <v>1183</v>
          </cell>
          <cell r="S74">
            <v>890</v>
          </cell>
          <cell r="T74">
            <v>3</v>
          </cell>
          <cell r="U74">
            <v>290</v>
          </cell>
          <cell r="V74">
            <v>1769</v>
          </cell>
          <cell r="W74">
            <v>0.8845775064014182</v>
          </cell>
          <cell r="X74">
            <v>0.8110223642172524</v>
          </cell>
        </row>
        <row r="75">
          <cell r="B75" t="str">
            <v>Yên Bái</v>
          </cell>
          <cell r="C75">
            <v>4662</v>
          </cell>
          <cell r="D75">
            <v>1382</v>
          </cell>
          <cell r="E75">
            <v>3280</v>
          </cell>
          <cell r="F75">
            <v>3736</v>
          </cell>
          <cell r="G75">
            <v>3139</v>
          </cell>
          <cell r="H75">
            <v>39</v>
          </cell>
          <cell r="I75">
            <v>2947</v>
          </cell>
          <cell r="J75">
            <v>57</v>
          </cell>
          <cell r="K75">
            <v>33</v>
          </cell>
          <cell r="L75">
            <v>63</v>
          </cell>
          <cell r="M75">
            <v>597</v>
          </cell>
          <cell r="P75">
            <v>595</v>
          </cell>
          <cell r="Q75">
            <v>2</v>
          </cell>
          <cell r="R75">
            <v>926</v>
          </cell>
          <cell r="S75">
            <v>922</v>
          </cell>
          <cell r="T75">
            <v>4</v>
          </cell>
          <cell r="U75">
            <v>0</v>
          </cell>
          <cell r="V75">
            <v>1523</v>
          </cell>
          <cell r="W75">
            <v>0.840203426124197</v>
          </cell>
          <cell r="X75">
            <v>0.8013728013728014</v>
          </cell>
        </row>
      </sheetData>
      <sheetData sheetId="3">
        <row r="12">
          <cell r="B12" t="str">
            <v>An Giang</v>
          </cell>
          <cell r="C12">
            <v>2447802253</v>
          </cell>
          <cell r="D12">
            <v>649666589</v>
          </cell>
          <cell r="E12">
            <v>1798135664</v>
          </cell>
          <cell r="F12">
            <v>1913008380</v>
          </cell>
          <cell r="G12">
            <v>870889221</v>
          </cell>
          <cell r="H12">
            <v>416980149</v>
          </cell>
          <cell r="I12">
            <v>216537698</v>
          </cell>
          <cell r="J12">
            <v>24604085</v>
          </cell>
          <cell r="K12">
            <v>212704553</v>
          </cell>
          <cell r="N12">
            <v>62736</v>
          </cell>
          <cell r="P12">
            <v>980514436</v>
          </cell>
          <cell r="Q12">
            <v>61604723</v>
          </cell>
          <cell r="R12">
            <v>534793873</v>
          </cell>
          <cell r="S12">
            <v>93174423</v>
          </cell>
          <cell r="T12">
            <v>111118257</v>
          </cell>
          <cell r="U12">
            <v>330501193</v>
          </cell>
          <cell r="V12">
            <v>1576913032</v>
          </cell>
          <cell r="W12">
            <v>0.45524589965465806</v>
          </cell>
          <cell r="X12">
            <v>0.7815208020400495</v>
          </cell>
        </row>
        <row r="13">
          <cell r="B13" t="str">
            <v>Bạc Liêu</v>
          </cell>
          <cell r="C13">
            <v>352896323</v>
          </cell>
          <cell r="D13">
            <v>206119984</v>
          </cell>
          <cell r="E13">
            <v>146776339</v>
          </cell>
          <cell r="F13">
            <v>220119471</v>
          </cell>
          <cell r="G13">
            <v>90536281</v>
          </cell>
          <cell r="H13">
            <v>5643829</v>
          </cell>
          <cell r="I13">
            <v>63541790</v>
          </cell>
          <cell r="J13">
            <v>10406355</v>
          </cell>
          <cell r="K13">
            <v>10703402</v>
          </cell>
          <cell r="N13">
            <v>240905</v>
          </cell>
          <cell r="P13">
            <v>128711207</v>
          </cell>
          <cell r="Q13">
            <v>871983</v>
          </cell>
          <cell r="R13">
            <v>132776852</v>
          </cell>
          <cell r="S13">
            <v>19781767</v>
          </cell>
          <cell r="T13">
            <v>182000</v>
          </cell>
          <cell r="U13">
            <v>112813085</v>
          </cell>
          <cell r="V13">
            <v>262360042</v>
          </cell>
          <cell r="W13">
            <v>0.4113051907161816</v>
          </cell>
          <cell r="X13">
            <v>0.6237511038050686</v>
          </cell>
        </row>
        <row r="14">
          <cell r="B14" t="str">
            <v>Bắc Giang</v>
          </cell>
          <cell r="C14">
            <v>1063931434</v>
          </cell>
          <cell r="D14">
            <v>461564232</v>
          </cell>
          <cell r="E14">
            <v>602367202</v>
          </cell>
          <cell r="F14">
            <v>885986691</v>
          </cell>
          <cell r="G14">
            <v>268423385</v>
          </cell>
          <cell r="H14">
            <v>82449543</v>
          </cell>
          <cell r="I14">
            <v>97313426</v>
          </cell>
          <cell r="J14">
            <v>21066828</v>
          </cell>
          <cell r="K14">
            <v>67059865</v>
          </cell>
          <cell r="N14">
            <v>533723</v>
          </cell>
          <cell r="P14">
            <v>590160797</v>
          </cell>
          <cell r="Q14">
            <v>27402509</v>
          </cell>
          <cell r="R14">
            <v>177944743</v>
          </cell>
          <cell r="S14">
            <v>79373271</v>
          </cell>
          <cell r="T14">
            <v>7528439</v>
          </cell>
          <cell r="U14">
            <v>91043033</v>
          </cell>
          <cell r="V14">
            <v>795508049</v>
          </cell>
          <cell r="W14">
            <v>0.3029654821304759</v>
          </cell>
          <cell r="X14">
            <v>0.832747922174842</v>
          </cell>
        </row>
        <row r="15">
          <cell r="B15" t="str">
            <v>Bắc Kạn</v>
          </cell>
          <cell r="C15">
            <v>35302676</v>
          </cell>
          <cell r="D15">
            <v>18895804</v>
          </cell>
          <cell r="E15">
            <v>16406872</v>
          </cell>
          <cell r="F15">
            <v>27327057</v>
          </cell>
          <cell r="G15">
            <v>13800591</v>
          </cell>
          <cell r="H15">
            <v>3757901</v>
          </cell>
          <cell r="I15">
            <v>6213382</v>
          </cell>
          <cell r="J15">
            <v>2131736</v>
          </cell>
          <cell r="K15">
            <v>1416241</v>
          </cell>
          <cell r="N15">
            <v>281331</v>
          </cell>
          <cell r="P15">
            <v>13395656</v>
          </cell>
          <cell r="Q15">
            <v>130810</v>
          </cell>
          <cell r="R15">
            <v>7975619</v>
          </cell>
          <cell r="S15">
            <v>4422988</v>
          </cell>
          <cell r="T15">
            <v>0</v>
          </cell>
          <cell r="U15">
            <v>3552631</v>
          </cell>
          <cell r="V15">
            <v>21502085</v>
          </cell>
          <cell r="W15">
            <v>0.5050156334068465</v>
          </cell>
          <cell r="X15">
            <v>0.7740789111850898</v>
          </cell>
        </row>
        <row r="16">
          <cell r="B16" t="str">
            <v>Bắc Ninh</v>
          </cell>
          <cell r="C16">
            <v>939314768</v>
          </cell>
          <cell r="D16">
            <v>702023572</v>
          </cell>
          <cell r="E16">
            <v>237291196</v>
          </cell>
          <cell r="F16">
            <v>794842193</v>
          </cell>
          <cell r="G16">
            <v>213274731</v>
          </cell>
          <cell r="H16">
            <v>18545541</v>
          </cell>
          <cell r="I16">
            <v>71139864</v>
          </cell>
          <cell r="J16">
            <v>73642039</v>
          </cell>
          <cell r="K16">
            <v>49451983</v>
          </cell>
          <cell r="N16">
            <v>495304</v>
          </cell>
          <cell r="P16">
            <v>558665526</v>
          </cell>
          <cell r="Q16">
            <v>22901936</v>
          </cell>
          <cell r="R16">
            <v>144472575</v>
          </cell>
          <cell r="S16">
            <v>66932828</v>
          </cell>
          <cell r="T16">
            <v>0</v>
          </cell>
          <cell r="U16">
            <v>77539747</v>
          </cell>
          <cell r="V16">
            <v>726040037</v>
          </cell>
          <cell r="W16">
            <v>0.26832336390577094</v>
          </cell>
          <cell r="X16">
            <v>0.846193651029662</v>
          </cell>
        </row>
        <row r="17">
          <cell r="B17" t="str">
            <v>Bến Tre</v>
          </cell>
          <cell r="C17">
            <v>575694841.684</v>
          </cell>
          <cell r="D17">
            <v>336630646.40099996</v>
          </cell>
          <cell r="E17">
            <v>239064195.283</v>
          </cell>
          <cell r="F17">
            <v>291990029.755</v>
          </cell>
          <cell r="G17">
            <v>188803261.665</v>
          </cell>
          <cell r="H17">
            <v>37989700.61399999</v>
          </cell>
          <cell r="I17">
            <v>85348266.185</v>
          </cell>
          <cell r="J17">
            <v>11063715.525999999</v>
          </cell>
          <cell r="K17">
            <v>54393753.34</v>
          </cell>
          <cell r="N17">
            <v>7826</v>
          </cell>
          <cell r="P17">
            <v>103186768.08999999</v>
          </cell>
          <cell r="Q17">
            <v>0</v>
          </cell>
          <cell r="R17">
            <v>283704811.929</v>
          </cell>
          <cell r="S17">
            <v>34620010.598000005</v>
          </cell>
          <cell r="T17">
            <v>2133573.2939999998</v>
          </cell>
          <cell r="U17">
            <v>246951228.03700003</v>
          </cell>
          <cell r="V17">
            <v>386891580.019</v>
          </cell>
          <cell r="W17">
            <v>0.6466085907913331</v>
          </cell>
          <cell r="X17">
            <v>0.5071958416387442</v>
          </cell>
        </row>
        <row r="18">
          <cell r="B18" t="str">
            <v>Bình Dương</v>
          </cell>
          <cell r="C18">
            <v>5070765688</v>
          </cell>
          <cell r="D18">
            <v>3375343121</v>
          </cell>
          <cell r="E18">
            <v>1695422567</v>
          </cell>
          <cell r="F18">
            <v>2896314878</v>
          </cell>
          <cell r="G18">
            <v>1508799181</v>
          </cell>
          <cell r="H18">
            <v>165242603</v>
          </cell>
          <cell r="I18">
            <v>465985119</v>
          </cell>
          <cell r="J18">
            <v>284926679</v>
          </cell>
          <cell r="K18">
            <v>592639130</v>
          </cell>
          <cell r="N18">
            <v>5650</v>
          </cell>
          <cell r="P18">
            <v>1387515697</v>
          </cell>
          <cell r="Q18">
            <v>0</v>
          </cell>
          <cell r="R18">
            <v>2174450810</v>
          </cell>
          <cell r="S18">
            <v>188886269</v>
          </cell>
          <cell r="T18">
            <v>235660629</v>
          </cell>
          <cell r="U18">
            <v>1749903912</v>
          </cell>
          <cell r="V18">
            <v>3561966507</v>
          </cell>
          <cell r="W18">
            <v>0.520937551528194</v>
          </cell>
          <cell r="X18">
            <v>0.5711790006101343</v>
          </cell>
        </row>
        <row r="19">
          <cell r="B19" t="str">
            <v>Bình Định</v>
          </cell>
          <cell r="C19">
            <v>866636013</v>
          </cell>
          <cell r="D19">
            <v>554018714</v>
          </cell>
          <cell r="E19">
            <v>312617299</v>
          </cell>
          <cell r="F19">
            <v>292814922</v>
          </cell>
          <cell r="G19">
            <v>213820100</v>
          </cell>
          <cell r="H19">
            <v>11914550</v>
          </cell>
          <cell r="I19">
            <v>128507132</v>
          </cell>
          <cell r="J19">
            <v>14784554</v>
          </cell>
          <cell r="K19">
            <v>58464228</v>
          </cell>
          <cell r="N19">
            <v>149636</v>
          </cell>
          <cell r="P19">
            <v>70111795</v>
          </cell>
          <cell r="Q19">
            <v>8883027</v>
          </cell>
          <cell r="R19">
            <v>573821091</v>
          </cell>
          <cell r="S19">
            <v>50358625</v>
          </cell>
          <cell r="T19">
            <v>21916385</v>
          </cell>
          <cell r="U19">
            <v>501546081</v>
          </cell>
          <cell r="V19">
            <v>652815913</v>
          </cell>
          <cell r="W19">
            <v>0.7302226899488408</v>
          </cell>
          <cell r="X19">
            <v>0.33787532205865073</v>
          </cell>
        </row>
        <row r="20">
          <cell r="B20" t="str">
            <v>Bình Phước</v>
          </cell>
          <cell r="C20">
            <v>1095817646</v>
          </cell>
          <cell r="D20">
            <v>434922976</v>
          </cell>
          <cell r="E20">
            <v>660894670</v>
          </cell>
          <cell r="F20">
            <v>863963155</v>
          </cell>
          <cell r="G20">
            <v>405775122</v>
          </cell>
          <cell r="H20">
            <v>27327055</v>
          </cell>
          <cell r="I20">
            <v>192782733</v>
          </cell>
          <cell r="J20">
            <v>37939446</v>
          </cell>
          <cell r="K20">
            <v>147673390</v>
          </cell>
          <cell r="N20">
            <v>52498</v>
          </cell>
          <cell r="P20">
            <v>451322425</v>
          </cell>
          <cell r="Q20">
            <v>6865608</v>
          </cell>
          <cell r="R20">
            <v>231854491</v>
          </cell>
          <cell r="S20">
            <v>96120697</v>
          </cell>
          <cell r="T20">
            <v>2253982</v>
          </cell>
          <cell r="U20">
            <v>133479812</v>
          </cell>
          <cell r="V20">
            <v>690042524</v>
          </cell>
          <cell r="W20">
            <v>0.4696671607483076</v>
          </cell>
          <cell r="X20">
            <v>0.7884187283839377</v>
          </cell>
        </row>
        <row r="21">
          <cell r="B21" t="str">
            <v>Bình Thuận</v>
          </cell>
          <cell r="C21">
            <v>1204519841</v>
          </cell>
          <cell r="D21">
            <v>596468316</v>
          </cell>
          <cell r="E21">
            <v>608051525</v>
          </cell>
          <cell r="F21">
            <v>740116677</v>
          </cell>
          <cell r="G21">
            <v>215289421</v>
          </cell>
          <cell r="H21">
            <v>4525876</v>
          </cell>
          <cell r="I21">
            <v>120241478</v>
          </cell>
          <cell r="J21">
            <v>45721288</v>
          </cell>
          <cell r="K21">
            <v>44779391</v>
          </cell>
          <cell r="N21">
            <v>21388</v>
          </cell>
          <cell r="P21">
            <v>458452800</v>
          </cell>
          <cell r="Q21">
            <v>66374456</v>
          </cell>
          <cell r="R21">
            <v>464403164</v>
          </cell>
          <cell r="S21">
            <v>40814117</v>
          </cell>
          <cell r="T21">
            <v>5915584</v>
          </cell>
          <cell r="U21">
            <v>417673463</v>
          </cell>
          <cell r="V21">
            <v>989230420</v>
          </cell>
          <cell r="W21">
            <v>0.29088578556648303</v>
          </cell>
          <cell r="X21">
            <v>0.6144495522676907</v>
          </cell>
        </row>
        <row r="22">
          <cell r="B22" t="str">
            <v>BR-V Tàu</v>
          </cell>
          <cell r="C22">
            <v>2125240456.268</v>
          </cell>
          <cell r="D22">
            <v>1256327782.347</v>
          </cell>
          <cell r="E22">
            <v>868912673.921</v>
          </cell>
          <cell r="F22">
            <v>1572919871.321</v>
          </cell>
          <cell r="G22">
            <v>579930982.8989999</v>
          </cell>
          <cell r="H22">
            <v>175151918.6</v>
          </cell>
          <cell r="I22">
            <v>167112247.13200003</v>
          </cell>
          <cell r="J22">
            <v>48582819</v>
          </cell>
          <cell r="K22">
            <v>188827460.167</v>
          </cell>
          <cell r="N22">
            <v>256538</v>
          </cell>
          <cell r="P22">
            <v>912285077.422</v>
          </cell>
          <cell r="Q22">
            <v>80703811</v>
          </cell>
          <cell r="R22">
            <v>552320584.9469998</v>
          </cell>
          <cell r="S22">
            <v>185289659.81800002</v>
          </cell>
          <cell r="T22">
            <v>8708290.5</v>
          </cell>
          <cell r="U22">
            <v>358322634.62899977</v>
          </cell>
          <cell r="V22">
            <v>1545309473.369</v>
          </cell>
          <cell r="W22">
            <v>0.36869709225044695</v>
          </cell>
          <cell r="X22">
            <v>0.7401138382633206</v>
          </cell>
        </row>
        <row r="23">
          <cell r="B23" t="str">
            <v>Cà Mau</v>
          </cell>
          <cell r="C23">
            <v>750887290</v>
          </cell>
          <cell r="D23">
            <v>522694423</v>
          </cell>
          <cell r="E23">
            <v>228192867</v>
          </cell>
          <cell r="F23">
            <v>482825571</v>
          </cell>
          <cell r="G23">
            <v>302718616</v>
          </cell>
          <cell r="H23">
            <v>25116295</v>
          </cell>
          <cell r="I23">
            <v>89738017</v>
          </cell>
          <cell r="J23">
            <v>19931678</v>
          </cell>
          <cell r="K23">
            <v>167860343</v>
          </cell>
          <cell r="N23">
            <v>72283</v>
          </cell>
          <cell r="P23">
            <v>180079489</v>
          </cell>
          <cell r="Q23">
            <v>27466</v>
          </cell>
          <cell r="R23">
            <v>268061719</v>
          </cell>
          <cell r="S23">
            <v>36428212</v>
          </cell>
          <cell r="T23">
            <v>1380565</v>
          </cell>
          <cell r="U23">
            <v>230252942</v>
          </cell>
          <cell r="V23">
            <v>448168674</v>
          </cell>
          <cell r="W23">
            <v>0.6269730399179707</v>
          </cell>
          <cell r="X23">
            <v>0.6430067167603809</v>
          </cell>
        </row>
        <row r="24">
          <cell r="B24" t="str">
            <v>Cao Bằng</v>
          </cell>
          <cell r="C24">
            <v>38497368</v>
          </cell>
          <cell r="D24">
            <v>15604703</v>
          </cell>
          <cell r="E24">
            <v>22892665</v>
          </cell>
          <cell r="F24">
            <v>30116377</v>
          </cell>
          <cell r="G24">
            <v>11792654</v>
          </cell>
          <cell r="H24">
            <v>644847</v>
          </cell>
          <cell r="I24">
            <v>8922136</v>
          </cell>
          <cell r="J24">
            <v>263690</v>
          </cell>
          <cell r="K24">
            <v>1842056</v>
          </cell>
          <cell r="N24">
            <v>119925</v>
          </cell>
          <cell r="P24">
            <v>6733552</v>
          </cell>
          <cell r="Q24">
            <v>11590171</v>
          </cell>
          <cell r="R24">
            <v>8380991</v>
          </cell>
          <cell r="S24">
            <v>7733513</v>
          </cell>
          <cell r="T24">
            <v>0</v>
          </cell>
          <cell r="U24">
            <v>647478</v>
          </cell>
          <cell r="V24">
            <v>26704714</v>
          </cell>
          <cell r="W24">
            <v>0.3915694772980163</v>
          </cell>
          <cell r="X24">
            <v>0.7822970391118687</v>
          </cell>
        </row>
        <row r="25">
          <cell r="B25" t="str">
            <v>Cần Thơ</v>
          </cell>
          <cell r="C25">
            <v>2774501398.5</v>
          </cell>
          <cell r="D25">
            <v>1779153022.5</v>
          </cell>
          <cell r="E25">
            <v>995348376</v>
          </cell>
          <cell r="F25">
            <v>1733815131.5</v>
          </cell>
          <cell r="G25">
            <v>995818579.5</v>
          </cell>
          <cell r="H25">
            <v>146947517</v>
          </cell>
          <cell r="I25">
            <v>460310847</v>
          </cell>
          <cell r="J25">
            <v>73985049</v>
          </cell>
          <cell r="K25">
            <v>314560189.5</v>
          </cell>
          <cell r="N25">
            <v>14977</v>
          </cell>
          <cell r="P25">
            <v>706876934</v>
          </cell>
          <cell r="Q25">
            <v>31119618</v>
          </cell>
          <cell r="R25">
            <v>1040686267</v>
          </cell>
          <cell r="S25">
            <v>160236792</v>
          </cell>
          <cell r="T25">
            <v>50428384</v>
          </cell>
          <cell r="U25">
            <v>830021091</v>
          </cell>
          <cell r="V25">
            <v>1778682819</v>
          </cell>
          <cell r="W25">
            <v>0.5743510720421925</v>
          </cell>
          <cell r="X25">
            <v>0.6249105271445766</v>
          </cell>
        </row>
        <row r="26">
          <cell r="B26" t="str">
            <v>Đà Nẵng</v>
          </cell>
          <cell r="C26">
            <v>3073654728</v>
          </cell>
          <cell r="D26">
            <v>952630659</v>
          </cell>
          <cell r="E26">
            <v>2121024069</v>
          </cell>
          <cell r="F26">
            <v>2379041456</v>
          </cell>
          <cell r="G26">
            <v>1168681988</v>
          </cell>
          <cell r="H26">
            <v>573304938</v>
          </cell>
          <cell r="I26">
            <v>338361037</v>
          </cell>
          <cell r="J26">
            <v>105812392</v>
          </cell>
          <cell r="K26">
            <v>151127461</v>
          </cell>
          <cell r="N26">
            <v>76160</v>
          </cell>
          <cell r="P26">
            <v>1197569852</v>
          </cell>
          <cell r="Q26">
            <v>12789616</v>
          </cell>
          <cell r="R26">
            <v>694613272</v>
          </cell>
          <cell r="S26">
            <v>106454759</v>
          </cell>
          <cell r="T26">
            <v>424005997</v>
          </cell>
          <cell r="U26">
            <v>164152516</v>
          </cell>
          <cell r="V26">
            <v>1904972740</v>
          </cell>
          <cell r="W26">
            <v>0.49124069908599355</v>
          </cell>
          <cell r="X26">
            <v>0.7740106376710768</v>
          </cell>
        </row>
        <row r="27">
          <cell r="B27" t="str">
            <v>Đắk Lắc</v>
          </cell>
          <cell r="C27">
            <v>1055207869</v>
          </cell>
          <cell r="D27">
            <v>493585253</v>
          </cell>
          <cell r="E27">
            <v>561622616</v>
          </cell>
          <cell r="F27">
            <v>560984604</v>
          </cell>
          <cell r="G27">
            <v>418756539</v>
          </cell>
          <cell r="H27">
            <v>45171446</v>
          </cell>
          <cell r="I27">
            <v>124095808</v>
          </cell>
          <cell r="J27">
            <v>40057262</v>
          </cell>
          <cell r="K27">
            <v>209229164</v>
          </cell>
          <cell r="N27">
            <v>202859</v>
          </cell>
          <cell r="P27">
            <v>139918138</v>
          </cell>
          <cell r="Q27">
            <v>2309927</v>
          </cell>
          <cell r="R27">
            <v>494223265</v>
          </cell>
          <cell r="S27">
            <v>84581851</v>
          </cell>
          <cell r="T27">
            <v>518000</v>
          </cell>
          <cell r="U27">
            <v>409123414</v>
          </cell>
          <cell r="V27">
            <v>636451330</v>
          </cell>
          <cell r="W27">
            <v>0.7464670795136474</v>
          </cell>
          <cell r="X27">
            <v>0.5316342120644288</v>
          </cell>
        </row>
        <row r="28">
          <cell r="B28" t="str">
            <v>Đắk Nông</v>
          </cell>
          <cell r="C28">
            <v>1022314327</v>
          </cell>
          <cell r="D28">
            <v>188430196</v>
          </cell>
          <cell r="E28">
            <v>833884131</v>
          </cell>
          <cell r="F28">
            <v>782723712</v>
          </cell>
          <cell r="G28">
            <v>174848868</v>
          </cell>
          <cell r="H28">
            <v>21261154</v>
          </cell>
          <cell r="I28">
            <v>115033831</v>
          </cell>
          <cell r="J28">
            <v>11827481</v>
          </cell>
          <cell r="K28">
            <v>26682881</v>
          </cell>
          <cell r="N28">
            <v>43521</v>
          </cell>
          <cell r="P28">
            <v>585222744</v>
          </cell>
          <cell r="Q28">
            <v>22652100</v>
          </cell>
          <cell r="R28">
            <v>239590615</v>
          </cell>
          <cell r="S28">
            <v>46136647</v>
          </cell>
          <cell r="T28">
            <v>0</v>
          </cell>
          <cell r="U28">
            <v>193453968</v>
          </cell>
          <cell r="V28">
            <v>847465459</v>
          </cell>
          <cell r="W28">
            <v>0.2233851681243049</v>
          </cell>
          <cell r="X28">
            <v>0.7656389931430551</v>
          </cell>
        </row>
        <row r="29">
          <cell r="B29" t="str">
            <v>Điện Biên</v>
          </cell>
          <cell r="C29">
            <v>28190868.05</v>
          </cell>
          <cell r="D29">
            <v>17343342.1</v>
          </cell>
          <cell r="E29">
            <v>10847525.95</v>
          </cell>
          <cell r="F29">
            <v>15488463.95</v>
          </cell>
          <cell r="G29">
            <v>12704267.95</v>
          </cell>
          <cell r="H29">
            <v>884268</v>
          </cell>
          <cell r="I29">
            <v>7157027.95</v>
          </cell>
          <cell r="J29">
            <v>2098783</v>
          </cell>
          <cell r="K29">
            <v>2004757</v>
          </cell>
          <cell r="N29">
            <v>559432</v>
          </cell>
          <cell r="P29">
            <v>2777177</v>
          </cell>
          <cell r="Q29">
            <v>7019</v>
          </cell>
          <cell r="R29">
            <v>12702404.100000001</v>
          </cell>
          <cell r="S29">
            <v>9962971.1</v>
          </cell>
          <cell r="T29">
            <v>0</v>
          </cell>
          <cell r="U29">
            <v>2739433.000000002</v>
          </cell>
          <cell r="V29">
            <v>15486600.100000001</v>
          </cell>
          <cell r="W29">
            <v>0.8202406636973191</v>
          </cell>
          <cell r="X29">
            <v>0.5494142260014586</v>
          </cell>
        </row>
        <row r="30">
          <cell r="B30" t="str">
            <v>Đồng Nai</v>
          </cell>
          <cell r="C30">
            <v>3687492510.58</v>
          </cell>
          <cell r="D30">
            <v>2165978169.013</v>
          </cell>
          <cell r="E30">
            <v>1521514341.567</v>
          </cell>
          <cell r="F30">
            <v>2548708273.4249954</v>
          </cell>
          <cell r="G30">
            <v>1159833212.491</v>
          </cell>
          <cell r="H30">
            <v>132029723.967</v>
          </cell>
          <cell r="I30">
            <v>442327340.047</v>
          </cell>
          <cell r="J30">
            <v>404973608.14599997</v>
          </cell>
          <cell r="K30">
            <v>180264958.331</v>
          </cell>
          <cell r="N30">
            <v>237582</v>
          </cell>
          <cell r="P30">
            <v>1385892805.9339955</v>
          </cell>
          <cell r="Q30">
            <v>2982255</v>
          </cell>
          <cell r="R30">
            <v>1138784237.1550045</v>
          </cell>
          <cell r="S30">
            <v>611793006.5730045</v>
          </cell>
          <cell r="T30">
            <v>9566828</v>
          </cell>
          <cell r="U30">
            <v>517424402.582</v>
          </cell>
          <cell r="V30">
            <v>2527659298.0889997</v>
          </cell>
          <cell r="W30">
            <v>0.455067072439953</v>
          </cell>
          <cell r="X30">
            <v>0.6911765287962884</v>
          </cell>
        </row>
        <row r="31">
          <cell r="B31" t="str">
            <v>Đồng Tháp</v>
          </cell>
          <cell r="C31">
            <v>1307529262</v>
          </cell>
          <cell r="D31">
            <v>475052814</v>
          </cell>
          <cell r="E31">
            <v>832476448</v>
          </cell>
          <cell r="F31">
            <v>1140134925</v>
          </cell>
          <cell r="G31">
            <v>463140388</v>
          </cell>
          <cell r="H31">
            <v>81731756</v>
          </cell>
          <cell r="I31">
            <v>178537536</v>
          </cell>
          <cell r="J31">
            <v>23341632</v>
          </cell>
          <cell r="K31">
            <v>179397738</v>
          </cell>
          <cell r="N31">
            <v>131726</v>
          </cell>
          <cell r="P31">
            <v>676994537</v>
          </cell>
          <cell r="Q31">
            <v>0</v>
          </cell>
          <cell r="R31">
            <v>167394337</v>
          </cell>
          <cell r="S31">
            <v>57503847</v>
          </cell>
          <cell r="T31">
            <v>899291</v>
          </cell>
          <cell r="U31">
            <v>108991199</v>
          </cell>
          <cell r="V31">
            <v>844388874</v>
          </cell>
          <cell r="W31">
            <v>0.4062154205126205</v>
          </cell>
          <cell r="X31">
            <v>0.8719766036104207</v>
          </cell>
        </row>
        <row r="32">
          <cell r="B32" t="str">
            <v>Gia Lai</v>
          </cell>
          <cell r="C32">
            <v>957107984</v>
          </cell>
          <cell r="D32">
            <v>557285757</v>
          </cell>
          <cell r="E32">
            <v>399822227</v>
          </cell>
          <cell r="F32">
            <v>705703171</v>
          </cell>
          <cell r="G32">
            <v>282583394</v>
          </cell>
          <cell r="H32">
            <v>23775862</v>
          </cell>
          <cell r="I32">
            <v>134918379</v>
          </cell>
          <cell r="J32">
            <v>41253742</v>
          </cell>
          <cell r="K32">
            <v>82560173</v>
          </cell>
          <cell r="N32">
            <v>75238</v>
          </cell>
          <cell r="P32">
            <v>421800294</v>
          </cell>
          <cell r="Q32">
            <v>1319483</v>
          </cell>
          <cell r="R32">
            <v>251404813</v>
          </cell>
          <cell r="S32">
            <v>54972908</v>
          </cell>
          <cell r="T32">
            <v>8073422</v>
          </cell>
          <cell r="U32">
            <v>188358483</v>
          </cell>
          <cell r="V32">
            <v>674524590</v>
          </cell>
          <cell r="W32">
            <v>0.40042811994109634</v>
          </cell>
          <cell r="X32">
            <v>0.7373286847432672</v>
          </cell>
        </row>
        <row r="33">
          <cell r="B33" t="str">
            <v>Hà Giang</v>
          </cell>
          <cell r="C33">
            <v>51826954</v>
          </cell>
          <cell r="D33">
            <v>20189136</v>
          </cell>
          <cell r="E33">
            <v>31637818</v>
          </cell>
          <cell r="F33">
            <v>42408845</v>
          </cell>
          <cell r="G33">
            <v>28867195</v>
          </cell>
          <cell r="H33">
            <v>299793</v>
          </cell>
          <cell r="I33">
            <v>10614024</v>
          </cell>
          <cell r="J33">
            <v>6647015</v>
          </cell>
          <cell r="K33">
            <v>11188374</v>
          </cell>
          <cell r="N33">
            <v>117989</v>
          </cell>
          <cell r="P33">
            <v>10056806</v>
          </cell>
          <cell r="Q33">
            <v>3484844</v>
          </cell>
          <cell r="R33">
            <v>9418109</v>
          </cell>
          <cell r="S33">
            <v>8208086</v>
          </cell>
          <cell r="T33">
            <v>0</v>
          </cell>
          <cell r="U33">
            <v>1210023</v>
          </cell>
          <cell r="V33">
            <v>22959759</v>
          </cell>
          <cell r="W33">
            <v>0.6806880734431697</v>
          </cell>
          <cell r="X33">
            <v>0.8182777826379687</v>
          </cell>
        </row>
        <row r="34">
          <cell r="B34" t="str">
            <v>Hà Nam</v>
          </cell>
          <cell r="C34">
            <v>429055410</v>
          </cell>
          <cell r="D34">
            <v>35852419</v>
          </cell>
          <cell r="E34">
            <v>393202991</v>
          </cell>
          <cell r="F34">
            <v>368328631</v>
          </cell>
          <cell r="G34">
            <v>262457772</v>
          </cell>
          <cell r="H34">
            <v>165931946</v>
          </cell>
          <cell r="I34">
            <v>24907434</v>
          </cell>
          <cell r="J34">
            <v>3780579</v>
          </cell>
          <cell r="K34">
            <v>67812982</v>
          </cell>
          <cell r="N34">
            <v>24831</v>
          </cell>
          <cell r="P34">
            <v>3509130</v>
          </cell>
          <cell r="Q34">
            <v>102361729</v>
          </cell>
          <cell r="R34">
            <v>60726779</v>
          </cell>
          <cell r="S34">
            <v>56311793</v>
          </cell>
          <cell r="T34">
            <v>986055</v>
          </cell>
          <cell r="U34">
            <v>3428931</v>
          </cell>
          <cell r="V34">
            <v>166597638</v>
          </cell>
          <cell r="W34">
            <v>0.7125641340653749</v>
          </cell>
          <cell r="X34">
            <v>0.8584640175030074</v>
          </cell>
        </row>
        <row r="35">
          <cell r="B35" t="str">
            <v>Hà Nội</v>
          </cell>
          <cell r="C35">
            <v>11302776564.619</v>
          </cell>
          <cell r="D35">
            <v>3414793399</v>
          </cell>
          <cell r="E35">
            <v>7887983165.6189995</v>
          </cell>
          <cell r="F35">
            <v>9871392905.485</v>
          </cell>
          <cell r="G35">
            <v>4313912971.983</v>
          </cell>
          <cell r="H35">
            <v>833491703</v>
          </cell>
          <cell r="I35">
            <v>925053387.017</v>
          </cell>
          <cell r="J35">
            <v>474191302.966</v>
          </cell>
          <cell r="K35">
            <v>2080158668</v>
          </cell>
          <cell r="N35">
            <v>1017911</v>
          </cell>
          <cell r="P35">
            <v>5540500505.502</v>
          </cell>
          <cell r="Q35">
            <v>16979428</v>
          </cell>
          <cell r="R35">
            <v>1431383659.1339989</v>
          </cell>
          <cell r="S35">
            <v>515835255.13400006</v>
          </cell>
          <cell r="T35">
            <v>126515457</v>
          </cell>
          <cell r="U35">
            <v>789032946.9999988</v>
          </cell>
          <cell r="V35">
            <v>6988863592.635999</v>
          </cell>
          <cell r="W35">
            <v>0.4370115761055353</v>
          </cell>
          <cell r="X35">
            <v>0.873359996904243</v>
          </cell>
        </row>
        <row r="36">
          <cell r="B36" t="str">
            <v>Hà Tĩnh</v>
          </cell>
          <cell r="C36">
            <v>99508815</v>
          </cell>
          <cell r="D36">
            <v>24875593</v>
          </cell>
          <cell r="E36">
            <v>74633222</v>
          </cell>
          <cell r="F36">
            <v>89198625</v>
          </cell>
          <cell r="G36">
            <v>51577786</v>
          </cell>
          <cell r="H36">
            <v>11461475</v>
          </cell>
          <cell r="I36">
            <v>26675912</v>
          </cell>
          <cell r="J36">
            <v>2167275</v>
          </cell>
          <cell r="K36">
            <v>11148601</v>
          </cell>
          <cell r="N36">
            <v>124523</v>
          </cell>
          <cell r="P36">
            <v>36659751</v>
          </cell>
          <cell r="Q36">
            <v>961088</v>
          </cell>
          <cell r="R36">
            <v>10310190</v>
          </cell>
          <cell r="S36">
            <v>6824690</v>
          </cell>
          <cell r="T36">
            <v>0</v>
          </cell>
          <cell r="U36">
            <v>3485500</v>
          </cell>
          <cell r="V36">
            <v>47931029</v>
          </cell>
          <cell r="W36">
            <v>0.5782352138275674</v>
          </cell>
          <cell r="X36">
            <v>0.8963891791898034</v>
          </cell>
        </row>
        <row r="37">
          <cell r="B37" t="str">
            <v>Hải Dương</v>
          </cell>
          <cell r="C37">
            <v>1416789978</v>
          </cell>
          <cell r="D37">
            <v>1237186522</v>
          </cell>
          <cell r="E37">
            <v>179603456</v>
          </cell>
          <cell r="F37">
            <v>1344578048</v>
          </cell>
          <cell r="G37">
            <v>135978759</v>
          </cell>
          <cell r="H37">
            <v>6284854</v>
          </cell>
          <cell r="I37">
            <v>42951028</v>
          </cell>
          <cell r="J37">
            <v>21659265</v>
          </cell>
          <cell r="K37">
            <v>64696312</v>
          </cell>
          <cell r="N37">
            <v>387300</v>
          </cell>
          <cell r="P37">
            <v>190287024</v>
          </cell>
          <cell r="Q37">
            <v>1018312265</v>
          </cell>
          <cell r="R37">
            <v>72211930</v>
          </cell>
          <cell r="S37">
            <v>22161110</v>
          </cell>
          <cell r="T37">
            <v>30498742</v>
          </cell>
          <cell r="U37">
            <v>19552078</v>
          </cell>
          <cell r="V37">
            <v>1280811219</v>
          </cell>
          <cell r="W37">
            <v>0.10113117583784917</v>
          </cell>
          <cell r="X37">
            <v>0.9490313094239011</v>
          </cell>
        </row>
        <row r="38">
          <cell r="B38" t="str">
            <v>Hải Phòng</v>
          </cell>
          <cell r="C38">
            <v>3819558140</v>
          </cell>
          <cell r="D38">
            <v>1558704991</v>
          </cell>
          <cell r="E38">
            <v>2260853149</v>
          </cell>
          <cell r="F38">
            <v>3417654521</v>
          </cell>
          <cell r="G38">
            <v>1109340810</v>
          </cell>
          <cell r="H38">
            <v>334947870</v>
          </cell>
          <cell r="I38">
            <v>197286740</v>
          </cell>
          <cell r="J38">
            <v>73773519</v>
          </cell>
          <cell r="K38">
            <v>502409500</v>
          </cell>
          <cell r="N38">
            <v>923181</v>
          </cell>
          <cell r="P38">
            <v>1705688670</v>
          </cell>
          <cell r="Q38">
            <v>602625041</v>
          </cell>
          <cell r="R38">
            <v>401903619</v>
          </cell>
          <cell r="S38">
            <v>107398953</v>
          </cell>
          <cell r="T38">
            <v>35536427</v>
          </cell>
          <cell r="U38">
            <v>258968239</v>
          </cell>
          <cell r="V38">
            <v>2710217330</v>
          </cell>
          <cell r="W38">
            <v>0.32459126666653504</v>
          </cell>
          <cell r="X38">
            <v>0.8947774574260048</v>
          </cell>
        </row>
        <row r="39">
          <cell r="B39" t="str">
            <v>Hậu Giang</v>
          </cell>
          <cell r="C39">
            <v>536844262</v>
          </cell>
          <cell r="D39">
            <v>247060614</v>
          </cell>
          <cell r="E39">
            <v>289783648</v>
          </cell>
          <cell r="F39">
            <v>399719958</v>
          </cell>
          <cell r="G39">
            <v>148683558</v>
          </cell>
          <cell r="H39">
            <v>10854863</v>
          </cell>
          <cell r="I39">
            <v>73081715</v>
          </cell>
          <cell r="J39">
            <v>32421174</v>
          </cell>
          <cell r="K39">
            <v>32323617</v>
          </cell>
          <cell r="N39">
            <v>2189</v>
          </cell>
          <cell r="P39">
            <v>251036400</v>
          </cell>
          <cell r="Q39">
            <v>0</v>
          </cell>
          <cell r="R39">
            <v>137124304</v>
          </cell>
          <cell r="S39">
            <v>15002786</v>
          </cell>
          <cell r="T39">
            <v>205322</v>
          </cell>
          <cell r="U39">
            <v>121916196</v>
          </cell>
          <cell r="V39">
            <v>388160704</v>
          </cell>
          <cell r="W39">
            <v>0.37196931257558075</v>
          </cell>
          <cell r="X39">
            <v>0.744573401065801</v>
          </cell>
        </row>
        <row r="40">
          <cell r="B40" t="str">
            <v>Hòa Bình</v>
          </cell>
          <cell r="C40">
            <v>100226226.63100001</v>
          </cell>
          <cell r="D40">
            <v>21159406.674000002</v>
          </cell>
          <cell r="E40">
            <v>79066819.957</v>
          </cell>
          <cell r="F40">
            <v>83941770.748</v>
          </cell>
          <cell r="G40">
            <v>27528731.932</v>
          </cell>
          <cell r="H40">
            <v>1614195</v>
          </cell>
          <cell r="I40">
            <v>11692645.549999999</v>
          </cell>
          <cell r="J40">
            <v>692242</v>
          </cell>
          <cell r="K40">
            <v>13371917.382000001</v>
          </cell>
          <cell r="N40">
            <v>157732</v>
          </cell>
          <cell r="P40">
            <v>56171531.816</v>
          </cell>
          <cell r="Q40">
            <v>241507</v>
          </cell>
          <cell r="R40">
            <v>16284455.883000016</v>
          </cell>
          <cell r="S40">
            <v>8736313.462</v>
          </cell>
          <cell r="T40">
            <v>0</v>
          </cell>
          <cell r="U40">
            <v>7548142.421000017</v>
          </cell>
          <cell r="V40">
            <v>72697494.69900002</v>
          </cell>
          <cell r="W40">
            <v>0.3279503361281654</v>
          </cell>
          <cell r="X40">
            <v>0.8375230073965169</v>
          </cell>
        </row>
        <row r="41">
          <cell r="B41" t="str">
            <v>Hồ Chí Minh</v>
          </cell>
          <cell r="C41">
            <v>47278009910.563</v>
          </cell>
          <cell r="D41">
            <v>20353908425.947998</v>
          </cell>
          <cell r="E41">
            <v>26924101484.615</v>
          </cell>
          <cell r="F41">
            <v>16975644102.244999</v>
          </cell>
          <cell r="G41">
            <v>9319784930.352</v>
          </cell>
          <cell r="H41">
            <v>2631722486.851</v>
          </cell>
          <cell r="I41">
            <v>3318171479.957</v>
          </cell>
          <cell r="J41">
            <v>1586248707.838</v>
          </cell>
          <cell r="K41">
            <v>1782610045.7059999</v>
          </cell>
          <cell r="N41">
            <v>1032210</v>
          </cell>
          <cell r="P41">
            <v>7335392284.893</v>
          </cell>
          <cell r="Q41">
            <v>320466887</v>
          </cell>
          <cell r="R41">
            <v>30302365808.318005</v>
          </cell>
          <cell r="S41">
            <v>3670317416.224</v>
          </cell>
          <cell r="T41">
            <v>619181705</v>
          </cell>
          <cell r="U41">
            <v>26012866687.094006</v>
          </cell>
          <cell r="V41">
            <v>37958224980.211006</v>
          </cell>
          <cell r="W41">
            <v>0.5490092083822301</v>
          </cell>
          <cell r="X41">
            <v>0.35906003942125</v>
          </cell>
        </row>
        <row r="42">
          <cell r="B42" t="str">
            <v>Hưng Yên</v>
          </cell>
          <cell r="C42">
            <v>495405295.938</v>
          </cell>
          <cell r="D42">
            <v>158068287.759</v>
          </cell>
          <cell r="E42">
            <v>337337008.179</v>
          </cell>
          <cell r="F42">
            <v>400320734.158</v>
          </cell>
          <cell r="G42">
            <v>158827642.43899998</v>
          </cell>
          <cell r="H42">
            <v>13325171</v>
          </cell>
          <cell r="I42">
            <v>100895965.152</v>
          </cell>
          <cell r="J42">
            <v>26500897.586999997</v>
          </cell>
          <cell r="K42">
            <v>17579146.7</v>
          </cell>
          <cell r="N42">
            <v>526462</v>
          </cell>
          <cell r="P42">
            <v>240506457.71899998</v>
          </cell>
          <cell r="Q42">
            <v>986634</v>
          </cell>
          <cell r="R42">
            <v>95084561.78000003</v>
          </cell>
          <cell r="S42">
            <v>18493984</v>
          </cell>
          <cell r="T42">
            <v>13416988</v>
          </cell>
          <cell r="U42">
            <v>63173589.78000003</v>
          </cell>
          <cell r="V42">
            <v>336577653.499</v>
          </cell>
          <cell r="W42">
            <v>0.39675097712104346</v>
          </cell>
          <cell r="X42">
            <v>0.8080671269370122</v>
          </cell>
        </row>
        <row r="43">
          <cell r="B43" t="str">
            <v>Kiên Giang</v>
          </cell>
          <cell r="C43">
            <v>1416415788</v>
          </cell>
          <cell r="D43">
            <v>702874650</v>
          </cell>
          <cell r="E43">
            <v>713541138</v>
          </cell>
          <cell r="F43">
            <v>1172360711</v>
          </cell>
          <cell r="G43">
            <v>616981244</v>
          </cell>
          <cell r="H43">
            <v>81168647</v>
          </cell>
          <cell r="I43">
            <v>308881102</v>
          </cell>
          <cell r="J43">
            <v>61545227</v>
          </cell>
          <cell r="K43">
            <v>165144758</v>
          </cell>
          <cell r="N43">
            <v>241510</v>
          </cell>
          <cell r="P43">
            <v>550666300</v>
          </cell>
          <cell r="Q43">
            <v>4713167</v>
          </cell>
          <cell r="R43">
            <v>244055077</v>
          </cell>
          <cell r="S43">
            <v>82287099</v>
          </cell>
          <cell r="T43">
            <v>5405245</v>
          </cell>
          <cell r="U43">
            <v>156362733</v>
          </cell>
          <cell r="V43">
            <v>799434544</v>
          </cell>
          <cell r="W43">
            <v>0.5262725355865324</v>
          </cell>
          <cell r="X43">
            <v>0.8276953144213329</v>
          </cell>
        </row>
        <row r="44">
          <cell r="B44" t="str">
            <v>Kon Tum</v>
          </cell>
          <cell r="C44">
            <v>793039900.5819999</v>
          </cell>
          <cell r="D44">
            <v>133992530.19400002</v>
          </cell>
          <cell r="E44">
            <v>659047370.3879999</v>
          </cell>
          <cell r="F44">
            <v>780054456.629</v>
          </cell>
          <cell r="G44">
            <v>421908315.45299995</v>
          </cell>
          <cell r="H44">
            <v>260956166.45099998</v>
          </cell>
          <cell r="I44">
            <v>52438465.01800001</v>
          </cell>
          <cell r="J44">
            <v>31384647.779</v>
          </cell>
          <cell r="K44">
            <v>77088925.38399999</v>
          </cell>
          <cell r="N44">
            <v>40110.820999999996</v>
          </cell>
          <cell r="P44">
            <v>350267014.83100003</v>
          </cell>
          <cell r="Q44">
            <v>7879126.345</v>
          </cell>
          <cell r="R44">
            <v>12985443.95299995</v>
          </cell>
          <cell r="S44">
            <v>7144998.832</v>
          </cell>
          <cell r="T44">
            <v>14153.936</v>
          </cell>
          <cell r="U44">
            <v>5826291.184999949</v>
          </cell>
          <cell r="V44">
            <v>371131585.129</v>
          </cell>
          <cell r="W44">
            <v>0.540870335227971</v>
          </cell>
          <cell r="X44">
            <v>0.9836257369352158</v>
          </cell>
        </row>
        <row r="45">
          <cell r="B45" t="str">
            <v>Khánh Hoà</v>
          </cell>
          <cell r="C45">
            <v>1730140483.1644998</v>
          </cell>
          <cell r="D45">
            <v>1174565992.9429998</v>
          </cell>
          <cell r="E45">
            <v>555574490.2214999</v>
          </cell>
          <cell r="F45">
            <v>914584560.9035</v>
          </cell>
          <cell r="G45">
            <v>543288491.4195</v>
          </cell>
          <cell r="H45">
            <v>41489406.84</v>
          </cell>
          <cell r="I45">
            <v>245172028.70749998</v>
          </cell>
          <cell r="J45">
            <v>129150705.604</v>
          </cell>
          <cell r="K45">
            <v>127051299.562</v>
          </cell>
          <cell r="N45">
            <v>425050.706</v>
          </cell>
          <cell r="P45">
            <v>230635247.217</v>
          </cell>
          <cell r="Q45">
            <v>140660822.267</v>
          </cell>
          <cell r="R45">
            <v>815555922.2609998</v>
          </cell>
          <cell r="S45">
            <v>66783915.408</v>
          </cell>
          <cell r="T45">
            <v>19225372.931</v>
          </cell>
          <cell r="U45">
            <v>729546633.9219998</v>
          </cell>
          <cell r="V45">
            <v>1186851991.745</v>
          </cell>
          <cell r="W45">
            <v>0.5940276215496094</v>
          </cell>
          <cell r="X45">
            <v>0.5286186698727992</v>
          </cell>
        </row>
        <row r="46">
          <cell r="B46" t="str">
            <v>Lai Châu</v>
          </cell>
          <cell r="C46">
            <v>12134394</v>
          </cell>
          <cell r="D46">
            <v>2805834</v>
          </cell>
          <cell r="E46">
            <v>9328560</v>
          </cell>
          <cell r="F46">
            <v>10674899</v>
          </cell>
          <cell r="G46">
            <v>6176418</v>
          </cell>
          <cell r="H46">
            <v>997783</v>
          </cell>
          <cell r="I46">
            <v>4100674</v>
          </cell>
          <cell r="J46">
            <v>73108</v>
          </cell>
          <cell r="K46">
            <v>908186</v>
          </cell>
          <cell r="N46">
            <v>96667</v>
          </cell>
          <cell r="P46">
            <v>4120131</v>
          </cell>
          <cell r="Q46">
            <v>378350</v>
          </cell>
          <cell r="R46">
            <v>1459495</v>
          </cell>
          <cell r="S46">
            <v>1393304</v>
          </cell>
          <cell r="T46">
            <v>0</v>
          </cell>
          <cell r="U46">
            <v>66191</v>
          </cell>
          <cell r="V46">
            <v>5957976</v>
          </cell>
          <cell r="W46">
            <v>0.5785926405486366</v>
          </cell>
          <cell r="X46">
            <v>0.8797224649207863</v>
          </cell>
        </row>
        <row r="47">
          <cell r="B47" t="str">
            <v>Lạng Sơn</v>
          </cell>
          <cell r="C47">
            <v>82516718</v>
          </cell>
          <cell r="D47">
            <v>44836755</v>
          </cell>
          <cell r="E47">
            <v>37679963</v>
          </cell>
          <cell r="F47">
            <v>55023041</v>
          </cell>
          <cell r="G47">
            <v>33605755</v>
          </cell>
          <cell r="H47">
            <v>1951996</v>
          </cell>
          <cell r="I47">
            <v>18470975</v>
          </cell>
          <cell r="J47">
            <v>8272964</v>
          </cell>
          <cell r="K47">
            <v>4487880</v>
          </cell>
          <cell r="N47">
            <v>421940</v>
          </cell>
          <cell r="P47">
            <v>18805386</v>
          </cell>
          <cell r="Q47">
            <v>2611900</v>
          </cell>
          <cell r="R47">
            <v>27493677</v>
          </cell>
          <cell r="S47">
            <v>26700154</v>
          </cell>
          <cell r="T47">
            <v>4970</v>
          </cell>
          <cell r="U47">
            <v>788553</v>
          </cell>
          <cell r="V47">
            <v>48910963</v>
          </cell>
          <cell r="W47">
            <v>0.6107578641464037</v>
          </cell>
          <cell r="X47">
            <v>0.6668108273525857</v>
          </cell>
        </row>
        <row r="48">
          <cell r="B48" t="str">
            <v>Lào Cai</v>
          </cell>
          <cell r="C48">
            <v>65443062</v>
          </cell>
          <cell r="D48">
            <v>26193895</v>
          </cell>
          <cell r="E48">
            <v>39249167</v>
          </cell>
          <cell r="F48">
            <v>46600792</v>
          </cell>
          <cell r="G48">
            <v>30436648</v>
          </cell>
          <cell r="H48">
            <v>9700131</v>
          </cell>
          <cell r="I48">
            <v>13507337</v>
          </cell>
          <cell r="J48">
            <v>2947820</v>
          </cell>
          <cell r="K48">
            <v>3636258</v>
          </cell>
          <cell r="N48">
            <v>645102</v>
          </cell>
          <cell r="P48">
            <v>16164144</v>
          </cell>
          <cell r="Q48">
            <v>0</v>
          </cell>
          <cell r="R48">
            <v>18842270</v>
          </cell>
          <cell r="S48">
            <v>16756490</v>
          </cell>
          <cell r="T48">
            <v>0</v>
          </cell>
          <cell r="U48">
            <v>2085780</v>
          </cell>
          <cell r="V48">
            <v>35006414</v>
          </cell>
          <cell r="W48">
            <v>0.6531358522833689</v>
          </cell>
          <cell r="X48">
            <v>0.712081473204906</v>
          </cell>
        </row>
        <row r="49">
          <cell r="B49" t="str">
            <v>Lâm Đồng</v>
          </cell>
          <cell r="C49">
            <v>2018885369</v>
          </cell>
          <cell r="D49">
            <v>954147760</v>
          </cell>
          <cell r="E49">
            <v>1064737609</v>
          </cell>
          <cell r="F49">
            <v>1144172311</v>
          </cell>
          <cell r="G49">
            <v>744537594</v>
          </cell>
          <cell r="H49">
            <v>74814000</v>
          </cell>
          <cell r="I49">
            <v>136580610</v>
          </cell>
          <cell r="J49">
            <v>43040070</v>
          </cell>
          <cell r="K49">
            <v>490079486</v>
          </cell>
          <cell r="N49">
            <v>23428</v>
          </cell>
          <cell r="P49">
            <v>399634717</v>
          </cell>
          <cell r="Q49">
            <v>0</v>
          </cell>
          <cell r="R49">
            <v>874713058</v>
          </cell>
          <cell r="S49">
            <v>171109873</v>
          </cell>
          <cell r="T49">
            <v>16828926</v>
          </cell>
          <cell r="U49">
            <v>686774259</v>
          </cell>
          <cell r="V49">
            <v>1274347775</v>
          </cell>
          <cell r="W49">
            <v>0.6507215625147216</v>
          </cell>
          <cell r="X49">
            <v>0.5667346589205977</v>
          </cell>
        </row>
        <row r="50">
          <cell r="B50" t="str">
            <v>Long An</v>
          </cell>
          <cell r="C50">
            <v>3796359309</v>
          </cell>
          <cell r="D50">
            <v>1910692443</v>
          </cell>
          <cell r="E50">
            <v>1885666866</v>
          </cell>
          <cell r="F50">
            <v>1808632570</v>
          </cell>
          <cell r="G50">
            <v>1015338206</v>
          </cell>
          <cell r="H50">
            <v>423547640</v>
          </cell>
          <cell r="I50">
            <v>344970745</v>
          </cell>
          <cell r="J50">
            <v>63073515</v>
          </cell>
          <cell r="K50">
            <v>183468450</v>
          </cell>
          <cell r="N50">
            <v>277856</v>
          </cell>
          <cell r="P50">
            <v>652107773</v>
          </cell>
          <cell r="Q50">
            <v>141186591</v>
          </cell>
          <cell r="R50">
            <v>1987726739</v>
          </cell>
          <cell r="S50">
            <v>242916149</v>
          </cell>
          <cell r="T50">
            <v>81607543</v>
          </cell>
          <cell r="U50">
            <v>1663203047</v>
          </cell>
          <cell r="V50">
            <v>2781021103</v>
          </cell>
          <cell r="W50">
            <v>0.5613844530069477</v>
          </cell>
          <cell r="X50">
            <v>0.47641237901593997</v>
          </cell>
        </row>
        <row r="51">
          <cell r="B51" t="str">
            <v>Nam Định</v>
          </cell>
          <cell r="C51">
            <v>182002467</v>
          </cell>
          <cell r="D51">
            <v>36108682</v>
          </cell>
          <cell r="E51">
            <v>145893785</v>
          </cell>
          <cell r="F51">
            <v>113658042</v>
          </cell>
          <cell r="G51">
            <v>78553867</v>
          </cell>
          <cell r="H51">
            <v>41649538</v>
          </cell>
          <cell r="I51">
            <v>19697632</v>
          </cell>
          <cell r="J51">
            <v>9029273</v>
          </cell>
          <cell r="K51">
            <v>7639843</v>
          </cell>
          <cell r="N51">
            <v>537581</v>
          </cell>
          <cell r="P51">
            <v>28965010</v>
          </cell>
          <cell r="Q51">
            <v>6139165</v>
          </cell>
          <cell r="R51">
            <v>68344425</v>
          </cell>
          <cell r="S51">
            <v>59532986</v>
          </cell>
          <cell r="T51">
            <v>2891750</v>
          </cell>
          <cell r="U51">
            <v>5919689</v>
          </cell>
          <cell r="V51">
            <v>103448600</v>
          </cell>
          <cell r="W51">
            <v>0.691142180682648</v>
          </cell>
          <cell r="X51">
            <v>0.62448627138664</v>
          </cell>
        </row>
        <row r="52">
          <cell r="B52" t="str">
            <v>Ninh Bình</v>
          </cell>
          <cell r="C52">
            <v>504318121</v>
          </cell>
          <cell r="D52">
            <v>213660479</v>
          </cell>
          <cell r="E52">
            <v>290657642</v>
          </cell>
          <cell r="F52">
            <v>434294298</v>
          </cell>
          <cell r="G52">
            <v>258632835</v>
          </cell>
          <cell r="H52">
            <v>123982031</v>
          </cell>
          <cell r="I52">
            <v>32842159</v>
          </cell>
          <cell r="J52">
            <v>40515578</v>
          </cell>
          <cell r="K52">
            <v>61142680</v>
          </cell>
          <cell r="N52">
            <v>150387</v>
          </cell>
          <cell r="P52">
            <v>175467322</v>
          </cell>
          <cell r="Q52">
            <v>194141</v>
          </cell>
          <cell r="R52">
            <v>70023823</v>
          </cell>
          <cell r="S52">
            <v>10280722</v>
          </cell>
          <cell r="T52">
            <v>0</v>
          </cell>
          <cell r="U52">
            <v>59743101</v>
          </cell>
          <cell r="V52">
            <v>245685286</v>
          </cell>
          <cell r="W52">
            <v>0.5955243626062988</v>
          </cell>
          <cell r="X52">
            <v>0.8611514833907783</v>
          </cell>
        </row>
        <row r="53">
          <cell r="B53" t="str">
            <v>Ninh Thuận</v>
          </cell>
          <cell r="C53">
            <v>335044064.50699997</v>
          </cell>
          <cell r="D53">
            <v>151323534</v>
          </cell>
          <cell r="E53">
            <v>183720530.507</v>
          </cell>
          <cell r="F53">
            <v>311800745.50699997</v>
          </cell>
          <cell r="G53">
            <v>134480629.507</v>
          </cell>
          <cell r="H53">
            <v>73844108</v>
          </cell>
          <cell r="I53">
            <v>23129065.507</v>
          </cell>
          <cell r="J53">
            <v>8662533</v>
          </cell>
          <cell r="K53">
            <v>28791418</v>
          </cell>
          <cell r="N53">
            <v>53505</v>
          </cell>
          <cell r="P53">
            <v>149703169</v>
          </cell>
          <cell r="Q53">
            <v>27616947</v>
          </cell>
          <cell r="R53">
            <v>23243319</v>
          </cell>
          <cell r="S53">
            <v>15514949</v>
          </cell>
          <cell r="T53">
            <v>16465</v>
          </cell>
          <cell r="U53">
            <v>7711905</v>
          </cell>
          <cell r="V53">
            <v>200563435</v>
          </cell>
          <cell r="W53">
            <v>0.4313031044500209</v>
          </cell>
          <cell r="X53">
            <v>0.930626083365478</v>
          </cell>
        </row>
        <row r="54">
          <cell r="B54" t="str">
            <v>Nghệ An</v>
          </cell>
          <cell r="C54">
            <v>480803293.2050001</v>
          </cell>
          <cell r="D54">
            <v>280853872.17600006</v>
          </cell>
          <cell r="E54">
            <v>199949421.02900004</v>
          </cell>
          <cell r="F54">
            <v>304433917.29</v>
          </cell>
          <cell r="G54">
            <v>128269937.11299999</v>
          </cell>
          <cell r="H54">
            <v>7610445.766000001</v>
          </cell>
          <cell r="I54">
            <v>75934194.77899998</v>
          </cell>
          <cell r="J54">
            <v>16210420.642</v>
          </cell>
          <cell r="K54">
            <v>27353523.659999996</v>
          </cell>
          <cell r="N54">
            <v>1161352.2659999998</v>
          </cell>
          <cell r="P54">
            <v>154880876.169</v>
          </cell>
          <cell r="Q54">
            <v>21283104.008</v>
          </cell>
          <cell r="R54">
            <v>176369375.91500008</v>
          </cell>
          <cell r="S54">
            <v>100781567.37599999</v>
          </cell>
          <cell r="T54">
            <v>39001</v>
          </cell>
          <cell r="U54">
            <v>75548807.5390001</v>
          </cell>
          <cell r="V54">
            <v>352533356.09200007</v>
          </cell>
          <cell r="W54">
            <v>0.421339180124308</v>
          </cell>
          <cell r="X54">
            <v>0.6331776874086396</v>
          </cell>
        </row>
        <row r="55">
          <cell r="B55" t="str">
            <v>Phú Thọ</v>
          </cell>
          <cell r="C55">
            <v>545001325.871</v>
          </cell>
          <cell r="D55">
            <v>310940900.028</v>
          </cell>
          <cell r="E55">
            <v>234060425.843</v>
          </cell>
          <cell r="F55">
            <v>484263450.68900007</v>
          </cell>
          <cell r="G55">
            <v>309231580.62600005</v>
          </cell>
          <cell r="H55">
            <v>47398927.092</v>
          </cell>
          <cell r="I55">
            <v>66975718.20600001</v>
          </cell>
          <cell r="J55">
            <v>41669385.24</v>
          </cell>
          <cell r="K55">
            <v>152885435.088</v>
          </cell>
          <cell r="N55">
            <v>302115</v>
          </cell>
          <cell r="P55">
            <v>159354045.51700002</v>
          </cell>
          <cell r="Q55">
            <v>15677824.546</v>
          </cell>
          <cell r="R55">
            <v>60737875.18199998</v>
          </cell>
          <cell r="S55">
            <v>28966086.856</v>
          </cell>
          <cell r="T55">
            <v>200</v>
          </cell>
          <cell r="U55">
            <v>31771588.325999983</v>
          </cell>
          <cell r="V55">
            <v>235769745.245</v>
          </cell>
          <cell r="W55">
            <v>0.6385606433564864</v>
          </cell>
          <cell r="X55">
            <v>0.8885546285874973</v>
          </cell>
        </row>
        <row r="56">
          <cell r="B56" t="str">
            <v>Phú Yên</v>
          </cell>
          <cell r="C56">
            <v>434428886</v>
          </cell>
          <cell r="D56">
            <v>235596715</v>
          </cell>
          <cell r="E56">
            <v>198832171</v>
          </cell>
          <cell r="F56">
            <v>397986225</v>
          </cell>
          <cell r="G56">
            <v>150700276</v>
          </cell>
          <cell r="H56">
            <v>5275152</v>
          </cell>
          <cell r="I56">
            <v>46702532</v>
          </cell>
          <cell r="J56">
            <v>17253773</v>
          </cell>
          <cell r="K56">
            <v>81358638</v>
          </cell>
          <cell r="N56">
            <v>110181</v>
          </cell>
          <cell r="P56">
            <v>247285949</v>
          </cell>
          <cell r="Q56">
            <v>0</v>
          </cell>
          <cell r="R56">
            <v>36442661</v>
          </cell>
          <cell r="S56">
            <v>31207791</v>
          </cell>
          <cell r="T56">
            <v>12745</v>
          </cell>
          <cell r="U56">
            <v>5222125</v>
          </cell>
          <cell r="V56">
            <v>283728610</v>
          </cell>
          <cell r="W56">
            <v>0.37865701507633837</v>
          </cell>
          <cell r="X56">
            <v>0.9161136329226506</v>
          </cell>
        </row>
        <row r="57">
          <cell r="B57" t="str">
            <v>Quảng Bình</v>
          </cell>
          <cell r="C57">
            <v>168942056</v>
          </cell>
          <cell r="D57">
            <v>73912522</v>
          </cell>
          <cell r="E57">
            <v>95029534</v>
          </cell>
          <cell r="F57">
            <v>148697916</v>
          </cell>
          <cell r="G57">
            <v>76501827</v>
          </cell>
          <cell r="H57">
            <v>3510572</v>
          </cell>
          <cell r="I57">
            <v>41653582</v>
          </cell>
          <cell r="J57">
            <v>9283075</v>
          </cell>
          <cell r="K57">
            <v>21949080</v>
          </cell>
          <cell r="N57">
            <v>105518</v>
          </cell>
          <cell r="P57">
            <v>71507453</v>
          </cell>
          <cell r="Q57">
            <v>688636</v>
          </cell>
          <cell r="R57">
            <v>20244140</v>
          </cell>
          <cell r="S57">
            <v>10838062</v>
          </cell>
          <cell r="T57">
            <v>0</v>
          </cell>
          <cell r="U57">
            <v>9406078</v>
          </cell>
          <cell r="V57">
            <v>92440229</v>
          </cell>
          <cell r="W57">
            <v>0.5144781383486235</v>
          </cell>
          <cell r="X57">
            <v>0.8801711043459777</v>
          </cell>
        </row>
        <row r="58">
          <cell r="B58" t="str">
            <v>Quảng Nam</v>
          </cell>
          <cell r="C58">
            <v>2397867948.6610003</v>
          </cell>
          <cell r="D58">
            <v>1176382475.364</v>
          </cell>
          <cell r="E58">
            <v>1221485473.2970002</v>
          </cell>
          <cell r="F58">
            <v>1653655061.64</v>
          </cell>
          <cell r="G58">
            <v>1355990841.253</v>
          </cell>
          <cell r="H58">
            <v>1009057529</v>
          </cell>
          <cell r="I58">
            <v>261893647.172</v>
          </cell>
          <cell r="J58">
            <v>43101711.46700001</v>
          </cell>
          <cell r="K58">
            <v>41698022.614</v>
          </cell>
          <cell r="N58">
            <v>239931</v>
          </cell>
          <cell r="P58">
            <v>296497564.687</v>
          </cell>
          <cell r="Q58">
            <v>1166655.7</v>
          </cell>
          <cell r="R58">
            <v>744212887.0210001</v>
          </cell>
          <cell r="S58">
            <v>84852415.011</v>
          </cell>
          <cell r="T58">
            <v>9279443</v>
          </cell>
          <cell r="U58">
            <v>650081029.0100001</v>
          </cell>
          <cell r="V58">
            <v>1041877107.4080001</v>
          </cell>
          <cell r="W58">
            <v>0.8199961846385341</v>
          </cell>
          <cell r="X58">
            <v>0.6896355833787352</v>
          </cell>
        </row>
        <row r="59">
          <cell r="B59" t="str">
            <v>Quảng Ninh</v>
          </cell>
          <cell r="C59">
            <v>1035949776.9749999</v>
          </cell>
          <cell r="D59">
            <v>455249877.7</v>
          </cell>
          <cell r="E59">
            <v>580699899.275</v>
          </cell>
          <cell r="F59">
            <v>957378561.225</v>
          </cell>
          <cell r="G59">
            <v>372869517.469</v>
          </cell>
          <cell r="H59">
            <v>25323770</v>
          </cell>
          <cell r="I59">
            <v>56423815.469</v>
          </cell>
          <cell r="J59">
            <v>30183210</v>
          </cell>
          <cell r="K59">
            <v>260295740</v>
          </cell>
          <cell r="N59">
            <v>642982</v>
          </cell>
          <cell r="P59">
            <v>535539855.75600004</v>
          </cell>
          <cell r="Q59">
            <v>48969188</v>
          </cell>
          <cell r="R59">
            <v>78571215.74999988</v>
          </cell>
          <cell r="S59">
            <v>46961922.75</v>
          </cell>
          <cell r="T59">
            <v>9543408</v>
          </cell>
          <cell r="U59">
            <v>22065884.99999988</v>
          </cell>
          <cell r="V59">
            <v>663080259.5059999</v>
          </cell>
          <cell r="W59">
            <v>0.389469257585944</v>
          </cell>
          <cell r="X59">
            <v>0.9241553813743463</v>
          </cell>
        </row>
        <row r="60">
          <cell r="B60" t="str">
            <v>Quảng Ngãi</v>
          </cell>
          <cell r="C60">
            <v>463635442.09900004</v>
          </cell>
          <cell r="D60">
            <v>328291010.09900004</v>
          </cell>
          <cell r="E60">
            <v>135344432</v>
          </cell>
          <cell r="F60">
            <v>388338971</v>
          </cell>
          <cell r="G60">
            <v>135990867</v>
          </cell>
          <cell r="H60">
            <v>7000399</v>
          </cell>
          <cell r="I60">
            <v>73779984</v>
          </cell>
          <cell r="J60">
            <v>6155492</v>
          </cell>
          <cell r="K60">
            <v>49054992</v>
          </cell>
          <cell r="N60">
            <v>0</v>
          </cell>
          <cell r="P60">
            <v>234336750</v>
          </cell>
          <cell r="Q60">
            <v>18011354</v>
          </cell>
          <cell r="R60">
            <v>75296471.09900004</v>
          </cell>
          <cell r="S60">
            <v>31659543</v>
          </cell>
          <cell r="T60">
            <v>35019726</v>
          </cell>
          <cell r="U60">
            <v>8617202.099000037</v>
          </cell>
          <cell r="V60">
            <v>327644575.09900004</v>
          </cell>
          <cell r="W60">
            <v>0.350185989960817</v>
          </cell>
          <cell r="X60">
            <v>0.8375955238492704</v>
          </cell>
        </row>
        <row r="61">
          <cell r="B61" t="str">
            <v>Quảng Trị</v>
          </cell>
          <cell r="C61">
            <v>218772687</v>
          </cell>
          <cell r="D61">
            <v>27276576</v>
          </cell>
          <cell r="E61">
            <v>191496111</v>
          </cell>
          <cell r="F61">
            <v>204745940</v>
          </cell>
          <cell r="G61">
            <v>163886505</v>
          </cell>
          <cell r="H61">
            <v>42756772</v>
          </cell>
          <cell r="I61">
            <v>38236601</v>
          </cell>
          <cell r="J61">
            <v>4864505</v>
          </cell>
          <cell r="K61">
            <v>78022816</v>
          </cell>
          <cell r="N61">
            <v>5811</v>
          </cell>
          <cell r="P61">
            <v>40634932</v>
          </cell>
          <cell r="Q61">
            <v>224503</v>
          </cell>
          <cell r="R61">
            <v>14026747</v>
          </cell>
          <cell r="S61">
            <v>10991023</v>
          </cell>
          <cell r="T61">
            <v>1865800</v>
          </cell>
          <cell r="U61">
            <v>1169924</v>
          </cell>
          <cell r="V61">
            <v>54886182</v>
          </cell>
          <cell r="W61">
            <v>0.8004383627826759</v>
          </cell>
          <cell r="X61">
            <v>0.9358843775594345</v>
          </cell>
        </row>
        <row r="62">
          <cell r="B62" t="str">
            <v>Sóc Trăng</v>
          </cell>
          <cell r="C62">
            <v>866199741</v>
          </cell>
          <cell r="D62">
            <v>519721013</v>
          </cell>
          <cell r="E62">
            <v>346478728</v>
          </cell>
          <cell r="F62">
            <v>738468459</v>
          </cell>
          <cell r="G62">
            <v>166400897</v>
          </cell>
          <cell r="H62">
            <v>53799427</v>
          </cell>
          <cell r="I62">
            <v>66163788</v>
          </cell>
          <cell r="J62">
            <v>11204704</v>
          </cell>
          <cell r="K62">
            <v>35165089</v>
          </cell>
          <cell r="N62">
            <v>67889</v>
          </cell>
          <cell r="P62">
            <v>524997236</v>
          </cell>
          <cell r="Q62">
            <v>47070326</v>
          </cell>
          <cell r="R62">
            <v>127731282</v>
          </cell>
          <cell r="S62">
            <v>93735360</v>
          </cell>
          <cell r="T62">
            <v>4588711</v>
          </cell>
          <cell r="U62">
            <v>29407211</v>
          </cell>
          <cell r="V62">
            <v>699798844</v>
          </cell>
          <cell r="W62">
            <v>0.22533243630382324</v>
          </cell>
          <cell r="X62">
            <v>0.8525383050189576</v>
          </cell>
        </row>
        <row r="63">
          <cell r="B63" t="str">
            <v>Sơn La</v>
          </cell>
          <cell r="C63">
            <v>102622033</v>
          </cell>
          <cell r="D63">
            <v>55291777</v>
          </cell>
          <cell r="E63">
            <v>47330256</v>
          </cell>
          <cell r="F63">
            <v>69529371</v>
          </cell>
          <cell r="G63">
            <v>38245973</v>
          </cell>
          <cell r="H63">
            <v>10362289</v>
          </cell>
          <cell r="I63">
            <v>13813495</v>
          </cell>
          <cell r="J63">
            <v>8016869</v>
          </cell>
          <cell r="K63">
            <v>5133069</v>
          </cell>
          <cell r="N63">
            <v>920251</v>
          </cell>
          <cell r="P63">
            <v>31002076</v>
          </cell>
          <cell r="Q63">
            <v>281322</v>
          </cell>
          <cell r="R63">
            <v>33092662</v>
          </cell>
          <cell r="S63">
            <v>30590481</v>
          </cell>
          <cell r="T63">
            <v>196743</v>
          </cell>
          <cell r="U63">
            <v>2305438</v>
          </cell>
          <cell r="V63">
            <v>64376060</v>
          </cell>
          <cell r="W63">
            <v>0.5500693081201612</v>
          </cell>
          <cell r="X63">
            <v>0.6775286843128512</v>
          </cell>
        </row>
        <row r="64">
          <cell r="B64" t="str">
            <v>Tây Ninh</v>
          </cell>
          <cell r="C64">
            <v>1667532159</v>
          </cell>
          <cell r="D64">
            <v>965040232</v>
          </cell>
          <cell r="E64">
            <v>702491927</v>
          </cell>
          <cell r="F64">
            <v>1310257139</v>
          </cell>
          <cell r="G64">
            <v>560730878</v>
          </cell>
          <cell r="H64">
            <v>128437909</v>
          </cell>
          <cell r="I64">
            <v>254028557</v>
          </cell>
          <cell r="J64">
            <v>46605482</v>
          </cell>
          <cell r="K64">
            <v>131533013</v>
          </cell>
          <cell r="N64">
            <v>125917</v>
          </cell>
          <cell r="P64">
            <v>741285667</v>
          </cell>
          <cell r="Q64">
            <v>8240594</v>
          </cell>
          <cell r="R64">
            <v>357275020</v>
          </cell>
          <cell r="S64">
            <v>77309308</v>
          </cell>
          <cell r="T64">
            <v>667787</v>
          </cell>
          <cell r="U64">
            <v>279297925</v>
          </cell>
          <cell r="V64">
            <v>1106801281</v>
          </cell>
          <cell r="W64">
            <v>0.42795483520735084</v>
          </cell>
          <cell r="X64">
            <v>0.7857462489873336</v>
          </cell>
        </row>
        <row r="65">
          <cell r="B65" t="str">
            <v>Tiền Giang</v>
          </cell>
          <cell r="C65">
            <v>1533582812.7520003</v>
          </cell>
          <cell r="D65">
            <v>845759041.7770001</v>
          </cell>
          <cell r="E65">
            <v>687823770.9750001</v>
          </cell>
          <cell r="F65">
            <v>1219838664.8760002</v>
          </cell>
          <cell r="G65">
            <v>508734931.026</v>
          </cell>
          <cell r="H65">
            <v>121946421.84799999</v>
          </cell>
          <cell r="I65">
            <v>188610029.469</v>
          </cell>
          <cell r="J65">
            <v>26843315.382999994</v>
          </cell>
          <cell r="K65">
            <v>171182188.126</v>
          </cell>
          <cell r="N65">
            <v>152976.2</v>
          </cell>
          <cell r="P65">
            <v>700364727.2030002</v>
          </cell>
          <cell r="Q65">
            <v>10739006.647</v>
          </cell>
          <cell r="R65">
            <v>313744147.87600017</v>
          </cell>
          <cell r="S65">
            <v>192778009.43400002</v>
          </cell>
          <cell r="T65">
            <v>2736090</v>
          </cell>
          <cell r="U65">
            <v>118230048.44200015</v>
          </cell>
          <cell r="V65">
            <v>1024847881.7260003</v>
          </cell>
          <cell r="W65">
            <v>0.41705099672153306</v>
          </cell>
          <cell r="X65">
            <v>0.7954175377637487</v>
          </cell>
        </row>
        <row r="66">
          <cell r="B66" t="str">
            <v>TT Huế</v>
          </cell>
          <cell r="C66">
            <v>557545926.2</v>
          </cell>
          <cell r="D66">
            <v>418435005</v>
          </cell>
          <cell r="E66">
            <v>139110921.2</v>
          </cell>
          <cell r="F66">
            <v>181820625.2</v>
          </cell>
          <cell r="G66">
            <v>103345647.2</v>
          </cell>
          <cell r="H66">
            <v>5279267</v>
          </cell>
          <cell r="I66">
            <v>34173724.2</v>
          </cell>
          <cell r="J66">
            <v>50241706</v>
          </cell>
          <cell r="K66">
            <v>13630760</v>
          </cell>
          <cell r="N66">
            <v>20190</v>
          </cell>
          <cell r="P66">
            <v>72736089</v>
          </cell>
          <cell r="Q66">
            <v>5738889</v>
          </cell>
          <cell r="R66">
            <v>375725301.00000006</v>
          </cell>
          <cell r="S66">
            <v>7604239</v>
          </cell>
          <cell r="T66">
            <v>1105496</v>
          </cell>
          <cell r="U66">
            <v>367015566.00000006</v>
          </cell>
          <cell r="V66">
            <v>454200279.00000006</v>
          </cell>
          <cell r="W66">
            <v>0.56839342118817</v>
          </cell>
          <cell r="X66">
            <v>0.32610878612137545</v>
          </cell>
        </row>
        <row r="67">
          <cell r="B67" t="str">
            <v>Tuyên Quang</v>
          </cell>
          <cell r="C67">
            <v>88616263</v>
          </cell>
          <cell r="D67">
            <v>51987747</v>
          </cell>
          <cell r="E67">
            <v>36628516</v>
          </cell>
          <cell r="F67">
            <v>54191002</v>
          </cell>
          <cell r="G67">
            <v>35234141</v>
          </cell>
          <cell r="H67">
            <v>11394753</v>
          </cell>
          <cell r="I67">
            <v>10623835</v>
          </cell>
          <cell r="J67">
            <v>2012238</v>
          </cell>
          <cell r="K67">
            <v>10816854</v>
          </cell>
          <cell r="N67">
            <v>386461</v>
          </cell>
          <cell r="P67">
            <v>18956861</v>
          </cell>
          <cell r="Q67">
            <v>0</v>
          </cell>
          <cell r="R67">
            <v>34425261</v>
          </cell>
          <cell r="S67">
            <v>30554294</v>
          </cell>
          <cell r="T67">
            <v>0</v>
          </cell>
          <cell r="U67">
            <v>3870967</v>
          </cell>
          <cell r="V67">
            <v>53382122</v>
          </cell>
          <cell r="W67">
            <v>0.6501843424116793</v>
          </cell>
          <cell r="X67">
            <v>0.6115243428850075</v>
          </cell>
        </row>
        <row r="68">
          <cell r="B68" t="str">
            <v>Thái Bình</v>
          </cell>
          <cell r="C68">
            <v>594401343</v>
          </cell>
          <cell r="D68">
            <v>328413478</v>
          </cell>
          <cell r="E68">
            <v>265987865</v>
          </cell>
          <cell r="F68">
            <v>268222601</v>
          </cell>
          <cell r="G68">
            <v>115374700</v>
          </cell>
          <cell r="H68">
            <v>10141471</v>
          </cell>
          <cell r="I68">
            <v>28838365</v>
          </cell>
          <cell r="J68">
            <v>5952795</v>
          </cell>
          <cell r="K68">
            <v>70307511</v>
          </cell>
          <cell r="N68">
            <v>134558</v>
          </cell>
          <cell r="P68">
            <v>123023886</v>
          </cell>
          <cell r="Q68">
            <v>29824015</v>
          </cell>
          <cell r="R68">
            <v>326178742</v>
          </cell>
          <cell r="S68">
            <v>28385864</v>
          </cell>
          <cell r="T68">
            <v>166419</v>
          </cell>
          <cell r="U68">
            <v>297626459</v>
          </cell>
          <cell r="V68">
            <v>479026643</v>
          </cell>
          <cell r="W68">
            <v>0.430145332905783</v>
          </cell>
          <cell r="X68">
            <v>0.45124830917483305</v>
          </cell>
        </row>
        <row r="69">
          <cell r="B69" t="str">
            <v>Thái Nguyên</v>
          </cell>
          <cell r="C69">
            <v>709431292</v>
          </cell>
          <cell r="D69">
            <v>135480843</v>
          </cell>
          <cell r="E69">
            <v>573950449</v>
          </cell>
          <cell r="F69">
            <v>643887530</v>
          </cell>
          <cell r="G69">
            <v>454337146</v>
          </cell>
          <cell r="H69">
            <v>305098243</v>
          </cell>
          <cell r="I69">
            <v>109319985</v>
          </cell>
          <cell r="J69">
            <v>6525488</v>
          </cell>
          <cell r="K69">
            <v>32261476</v>
          </cell>
          <cell r="N69">
            <v>1131954</v>
          </cell>
          <cell r="P69">
            <v>175201858</v>
          </cell>
          <cell r="Q69">
            <v>14348526</v>
          </cell>
          <cell r="R69">
            <v>65543762</v>
          </cell>
          <cell r="S69">
            <v>38655738</v>
          </cell>
          <cell r="T69">
            <v>2477653</v>
          </cell>
          <cell r="U69">
            <v>24410371</v>
          </cell>
          <cell r="V69">
            <v>255094146</v>
          </cell>
          <cell r="W69">
            <v>0.7056156934736724</v>
          </cell>
          <cell r="X69">
            <v>0.9076108387956476</v>
          </cell>
        </row>
        <row r="70">
          <cell r="B70" t="str">
            <v>Thanh Hóa</v>
          </cell>
          <cell r="C70">
            <v>633221447</v>
          </cell>
          <cell r="D70">
            <v>364750982</v>
          </cell>
          <cell r="E70">
            <v>268470465</v>
          </cell>
          <cell r="F70">
            <v>528415271.996</v>
          </cell>
          <cell r="G70">
            <v>134714891</v>
          </cell>
          <cell r="H70">
            <v>10714770</v>
          </cell>
          <cell r="I70">
            <v>71498731</v>
          </cell>
          <cell r="J70">
            <v>16508811</v>
          </cell>
          <cell r="K70">
            <v>35690492</v>
          </cell>
          <cell r="N70">
            <v>302087</v>
          </cell>
          <cell r="P70">
            <v>389582779.996</v>
          </cell>
          <cell r="Q70">
            <v>4117601</v>
          </cell>
          <cell r="R70">
            <v>104806175.00400001</v>
          </cell>
          <cell r="S70">
            <v>38104400</v>
          </cell>
          <cell r="T70">
            <v>320144</v>
          </cell>
          <cell r="U70">
            <v>66381631.00400001</v>
          </cell>
          <cell r="V70">
            <v>498506556</v>
          </cell>
          <cell r="W70">
            <v>0.254941327662876</v>
          </cell>
          <cell r="X70">
            <v>0.8344873258785879</v>
          </cell>
        </row>
        <row r="71">
          <cell r="B71" t="str">
            <v>Trà Vinh</v>
          </cell>
          <cell r="C71">
            <v>721581391</v>
          </cell>
          <cell r="D71">
            <v>447726862</v>
          </cell>
          <cell r="E71">
            <v>273854529</v>
          </cell>
          <cell r="F71">
            <v>535948253</v>
          </cell>
          <cell r="G71">
            <v>228924553</v>
          </cell>
          <cell r="H71">
            <v>35509376</v>
          </cell>
          <cell r="I71">
            <v>86634482</v>
          </cell>
          <cell r="J71">
            <v>31387783</v>
          </cell>
          <cell r="K71">
            <v>75267595</v>
          </cell>
          <cell r="N71">
            <v>125317</v>
          </cell>
          <cell r="P71">
            <v>306861125</v>
          </cell>
          <cell r="Q71">
            <v>162575</v>
          </cell>
          <cell r="R71">
            <v>185633138</v>
          </cell>
          <cell r="S71">
            <v>33874905</v>
          </cell>
          <cell r="T71">
            <v>136404</v>
          </cell>
          <cell r="U71">
            <v>151621829</v>
          </cell>
          <cell r="V71">
            <v>492656838</v>
          </cell>
          <cell r="W71">
            <v>0.4271392839114264</v>
          </cell>
          <cell r="X71">
            <v>0.7427412343010381</v>
          </cell>
        </row>
        <row r="72">
          <cell r="B72" t="str">
            <v>Vĩnh Long</v>
          </cell>
          <cell r="C72">
            <v>1151906841.321</v>
          </cell>
          <cell r="D72">
            <v>593622483.3</v>
          </cell>
          <cell r="E72">
            <v>558284358.021</v>
          </cell>
          <cell r="F72">
            <v>1031853492.894</v>
          </cell>
          <cell r="G72">
            <v>364352399.383</v>
          </cell>
          <cell r="H72">
            <v>30252144</v>
          </cell>
          <cell r="I72">
            <v>78666472</v>
          </cell>
          <cell r="J72">
            <v>220596105</v>
          </cell>
          <cell r="K72">
            <v>34816933.383</v>
          </cell>
          <cell r="N72">
            <v>20745</v>
          </cell>
          <cell r="P72">
            <v>667443667.511</v>
          </cell>
          <cell r="Q72">
            <v>57426</v>
          </cell>
          <cell r="R72">
            <v>120053348.42700005</v>
          </cell>
          <cell r="S72">
            <v>77985164.17999999</v>
          </cell>
          <cell r="T72">
            <v>5291124</v>
          </cell>
          <cell r="U72">
            <v>36777060.24700005</v>
          </cell>
          <cell r="V72">
            <v>787554441.9380001</v>
          </cell>
          <cell r="W72">
            <v>0.35310477882001906</v>
          </cell>
          <cell r="X72">
            <v>0.8957785958721075</v>
          </cell>
        </row>
        <row r="73">
          <cell r="B73" t="str">
            <v>Vĩnh Phúc</v>
          </cell>
          <cell r="C73">
            <v>519365129</v>
          </cell>
          <cell r="D73">
            <v>253095490</v>
          </cell>
          <cell r="E73">
            <v>266269639</v>
          </cell>
          <cell r="F73">
            <v>326093849</v>
          </cell>
          <cell r="G73">
            <v>149184953</v>
          </cell>
          <cell r="H73">
            <v>22463334</v>
          </cell>
          <cell r="I73">
            <v>59205236</v>
          </cell>
          <cell r="J73">
            <v>15462292</v>
          </cell>
          <cell r="K73">
            <v>51620338</v>
          </cell>
          <cell r="N73">
            <v>433753</v>
          </cell>
          <cell r="P73">
            <v>165639852</v>
          </cell>
          <cell r="Q73">
            <v>11269044</v>
          </cell>
          <cell r="R73">
            <v>193271280</v>
          </cell>
          <cell r="S73">
            <v>20805549</v>
          </cell>
          <cell r="T73">
            <v>79064</v>
          </cell>
          <cell r="U73">
            <v>172386667</v>
          </cell>
          <cell r="V73">
            <v>370180176</v>
          </cell>
          <cell r="W73">
            <v>0.45749085257968175</v>
          </cell>
          <cell r="X73">
            <v>0.6278701260284265</v>
          </cell>
        </row>
        <row r="74">
          <cell r="B74" t="str">
            <v>Yên Bái</v>
          </cell>
          <cell r="C74">
            <v>117033753</v>
          </cell>
          <cell r="D74">
            <v>47063865</v>
          </cell>
          <cell r="E74">
            <v>69969888</v>
          </cell>
          <cell r="F74">
            <v>91904612</v>
          </cell>
          <cell r="G74">
            <v>34254789</v>
          </cell>
          <cell r="H74">
            <v>4692996</v>
          </cell>
          <cell r="I74">
            <v>11662375</v>
          </cell>
          <cell r="J74">
            <v>15167086</v>
          </cell>
          <cell r="K74">
            <v>2230218</v>
          </cell>
          <cell r="N74">
            <v>502114</v>
          </cell>
          <cell r="P74">
            <v>57649778</v>
          </cell>
          <cell r="Q74">
            <v>45</v>
          </cell>
          <cell r="R74">
            <v>25129141</v>
          </cell>
          <cell r="S74">
            <v>11534922</v>
          </cell>
          <cell r="T74">
            <v>13594219</v>
          </cell>
          <cell r="U74">
            <v>0</v>
          </cell>
          <cell r="V74">
            <v>82778964</v>
          </cell>
          <cell r="W74">
            <v>0.37272111001349967</v>
          </cell>
          <cell r="X74">
            <v>0.7852829602072148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sheetDataSet>
      <sheetData sheetId="16">
        <row r="11">
          <cell r="C11">
            <v>56422809</v>
          </cell>
        </row>
        <row r="12">
          <cell r="C12">
            <v>35201087</v>
          </cell>
        </row>
        <row r="13">
          <cell r="C13">
            <v>21221722</v>
          </cell>
        </row>
        <row r="14">
          <cell r="C14">
            <v>663209</v>
          </cell>
        </row>
        <row r="15">
          <cell r="C15">
            <v>207203</v>
          </cell>
        </row>
        <row r="16">
          <cell r="C16">
            <v>55759600</v>
          </cell>
        </row>
        <row r="17">
          <cell r="C17">
            <v>42509254</v>
          </cell>
        </row>
        <row r="18">
          <cell r="C18">
            <v>11631051</v>
          </cell>
        </row>
        <row r="19">
          <cell r="C19">
            <v>128924</v>
          </cell>
        </row>
        <row r="20">
          <cell r="C20">
            <v>6008</v>
          </cell>
        </row>
        <row r="21">
          <cell r="C21">
            <v>24022535</v>
          </cell>
        </row>
        <row r="22">
          <cell r="C22">
            <v>5940299</v>
          </cell>
        </row>
        <row r="23">
          <cell r="C23">
            <v>30903</v>
          </cell>
        </row>
        <row r="24">
          <cell r="C24">
            <v>0</v>
          </cell>
        </row>
        <row r="25">
          <cell r="C25">
            <v>749534</v>
          </cell>
        </row>
        <row r="26">
          <cell r="C26">
            <v>13250346</v>
          </cell>
        </row>
      </sheetData>
      <sheetData sheetId="18">
        <row r="11">
          <cell r="C11">
            <v>1992135849</v>
          </cell>
        </row>
        <row r="12">
          <cell r="C12">
            <v>1236925496</v>
          </cell>
        </row>
        <row r="13">
          <cell r="C13">
            <v>755210353</v>
          </cell>
        </row>
        <row r="14">
          <cell r="C14">
            <v>51542217</v>
          </cell>
        </row>
        <row r="15">
          <cell r="C15">
            <v>41976981</v>
          </cell>
        </row>
        <row r="16">
          <cell r="C16">
            <v>1940593632</v>
          </cell>
        </row>
        <row r="17">
          <cell r="C17">
            <v>1825315752</v>
          </cell>
        </row>
        <row r="18">
          <cell r="C18">
            <v>121568734</v>
          </cell>
        </row>
        <row r="19">
          <cell r="C19">
            <v>23022481</v>
          </cell>
        </row>
        <row r="20">
          <cell r="C20">
            <v>1551675346</v>
          </cell>
        </row>
        <row r="21">
          <cell r="C21">
            <v>67555927</v>
          </cell>
        </row>
        <row r="22">
          <cell r="C22">
            <v>3457292</v>
          </cell>
        </row>
        <row r="23">
          <cell r="C23">
            <v>1500000</v>
          </cell>
        </row>
        <row r="24">
          <cell r="C24">
            <v>56535972</v>
          </cell>
        </row>
        <row r="25">
          <cell r="C25">
            <v>115277880</v>
          </cell>
        </row>
      </sheetData>
      <sheetData sheetId="22">
        <row r="11">
          <cell r="C11">
            <v>2048558658</v>
          </cell>
          <cell r="D11">
            <v>1272126583</v>
          </cell>
          <cell r="E11">
            <v>776432075</v>
          </cell>
          <cell r="F11">
            <v>52205426</v>
          </cell>
          <cell r="G11">
            <v>42184184</v>
          </cell>
          <cell r="H11">
            <v>1996353232</v>
          </cell>
          <cell r="I11">
            <v>1867825006</v>
          </cell>
          <cell r="J11">
            <v>133199785</v>
          </cell>
          <cell r="K11">
            <v>23151405</v>
          </cell>
          <cell r="L11">
            <v>6008</v>
          </cell>
          <cell r="M11">
            <v>1575697881</v>
          </cell>
          <cell r="N11">
            <v>73496226</v>
          </cell>
          <cell r="O11">
            <v>3488195</v>
          </cell>
          <cell r="P11">
            <v>1500000</v>
          </cell>
          <cell r="Q11">
            <v>57285506</v>
          </cell>
          <cell r="R11">
            <v>128528226</v>
          </cell>
        </row>
        <row r="12">
          <cell r="C12">
            <v>865982690</v>
          </cell>
          <cell r="D12">
            <v>654781066</v>
          </cell>
          <cell r="E12">
            <v>211201624</v>
          </cell>
          <cell r="F12">
            <v>11265827</v>
          </cell>
          <cell r="G12">
            <v>156017240</v>
          </cell>
          <cell r="H12">
            <v>854716863</v>
          </cell>
          <cell r="I12">
            <v>331122445</v>
          </cell>
          <cell r="J12">
            <v>41479646</v>
          </cell>
          <cell r="K12">
            <v>1595097</v>
          </cell>
          <cell r="L12">
            <v>0</v>
          </cell>
          <cell r="M12">
            <v>280702369</v>
          </cell>
          <cell r="N12">
            <v>5676170</v>
          </cell>
          <cell r="O12">
            <v>1669163</v>
          </cell>
          <cell r="P12">
            <v>0</v>
          </cell>
          <cell r="Q12">
            <v>0</v>
          </cell>
          <cell r="R12">
            <v>523594418</v>
          </cell>
        </row>
        <row r="17">
          <cell r="C17">
            <v>0</v>
          </cell>
          <cell r="D17">
            <v>0</v>
          </cell>
          <cell r="E17">
            <v>0</v>
          </cell>
          <cell r="F17">
            <v>0</v>
          </cell>
          <cell r="G17">
            <v>0</v>
          </cell>
          <cell r="H17">
            <v>29083048</v>
          </cell>
          <cell r="I17">
            <v>12236779</v>
          </cell>
          <cell r="J17">
            <v>2173780</v>
          </cell>
          <cell r="K17">
            <v>11621</v>
          </cell>
          <cell r="L17">
            <v>0</v>
          </cell>
          <cell r="M17">
            <v>10051378</v>
          </cell>
          <cell r="N17">
            <v>0</v>
          </cell>
          <cell r="O17">
            <v>0</v>
          </cell>
          <cell r="P17">
            <v>0</v>
          </cell>
          <cell r="Q17">
            <v>0</v>
          </cell>
          <cell r="R17">
            <v>16846269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Sheet1"/>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T"/>
      <sheetName val="Viec 09T-2017"/>
      <sheetName val="Tien 09T-2017"/>
      <sheetName val="Viec 10-2015"/>
      <sheetName val="Tien 10-2015"/>
      <sheetName val="11"/>
      <sheetName val="12"/>
      <sheetName val="Khang nghi 17"/>
      <sheetName val="BC chat luong CB mau 14"/>
      <sheetName val="Co cau bien che mau 13"/>
      <sheetName val="sua  mau an tuyen khong ro 9"/>
      <sheetName val="01"/>
      <sheetName val="02"/>
      <sheetName val="03"/>
      <sheetName val="04"/>
      <sheetName val="05 "/>
    </sheetNames>
    <sheetDataSet>
      <sheetData sheetId="0">
        <row r="3">
          <cell r="B3" t="str">
            <v>09 tháng năm 2017</v>
          </cell>
        </row>
        <row r="4">
          <cell r="B4" t="str">
            <v>(Ban hành kèm theo Báo cáo số          /BC-TKDLCT ngày   tháng   năm 2017 của Trung tâm Thống kê, Quản lý dữ liệu và Ứng dụng công nghệ thông tin)</v>
          </cell>
        </row>
        <row r="5">
          <cell r="B5" t="str">
            <v>GIÁM ĐỐC</v>
          </cell>
        </row>
        <row r="6">
          <cell r="B6" t="str">
            <v>Lê Anh Tuấn</v>
          </cell>
        </row>
        <row r="7">
          <cell r="B7" t="str">
            <v>Đinh Nam Hải</v>
          </cell>
        </row>
        <row r="8">
          <cell r="B8" t="str">
            <v>Hà Nội, ngày 7 tháng 6 năm 2017</v>
          </cell>
        </row>
      </sheetData>
      <sheetData sheetId="1">
        <row r="14">
          <cell r="B14" t="str">
            <v>An Giang</v>
          </cell>
          <cell r="C14">
            <v>14904</v>
          </cell>
          <cell r="F14">
            <v>168</v>
          </cell>
          <cell r="G14">
            <v>6</v>
          </cell>
          <cell r="H14">
            <v>14736</v>
          </cell>
          <cell r="I14">
            <v>11416</v>
          </cell>
          <cell r="J14">
            <v>6282</v>
          </cell>
          <cell r="K14">
            <v>177</v>
          </cell>
          <cell r="L14">
            <v>4716</v>
          </cell>
          <cell r="M14">
            <v>199</v>
          </cell>
          <cell r="N14">
            <v>11</v>
          </cell>
          <cell r="O14">
            <v>0</v>
          </cell>
          <cell r="P14">
            <v>31</v>
          </cell>
          <cell r="Q14">
            <v>3320</v>
          </cell>
        </row>
        <row r="15">
          <cell r="B15" t="str">
            <v>Bạc Liêu</v>
          </cell>
          <cell r="C15">
            <v>10324</v>
          </cell>
          <cell r="F15">
            <v>131</v>
          </cell>
          <cell r="G15">
            <v>0</v>
          </cell>
          <cell r="H15">
            <v>10193</v>
          </cell>
          <cell r="I15">
            <v>8615</v>
          </cell>
          <cell r="J15">
            <v>5435</v>
          </cell>
          <cell r="K15">
            <v>74</v>
          </cell>
          <cell r="L15">
            <v>3077</v>
          </cell>
          <cell r="M15">
            <v>8</v>
          </cell>
          <cell r="N15">
            <v>6</v>
          </cell>
          <cell r="O15">
            <v>1</v>
          </cell>
          <cell r="P15">
            <v>14</v>
          </cell>
          <cell r="Q15">
            <v>1578</v>
          </cell>
        </row>
        <row r="16">
          <cell r="B16" t="str">
            <v>Bắc Giang</v>
          </cell>
          <cell r="C16">
            <v>10550</v>
          </cell>
          <cell r="F16">
            <v>136</v>
          </cell>
          <cell r="G16">
            <v>4</v>
          </cell>
          <cell r="H16">
            <v>10414</v>
          </cell>
          <cell r="I16">
            <v>7416</v>
          </cell>
          <cell r="J16">
            <v>5221</v>
          </cell>
          <cell r="K16">
            <v>171</v>
          </cell>
          <cell r="L16">
            <v>1909</v>
          </cell>
          <cell r="M16">
            <v>87</v>
          </cell>
          <cell r="N16">
            <v>3</v>
          </cell>
          <cell r="O16">
            <v>0</v>
          </cell>
          <cell r="P16">
            <v>25</v>
          </cell>
          <cell r="Q16">
            <v>2998</v>
          </cell>
        </row>
        <row r="17">
          <cell r="B17" t="str">
            <v>Bắc Kạn</v>
          </cell>
          <cell r="C17">
            <v>2024</v>
          </cell>
          <cell r="F17">
            <v>52</v>
          </cell>
          <cell r="G17">
            <v>3</v>
          </cell>
          <cell r="H17">
            <v>1972</v>
          </cell>
          <cell r="I17">
            <v>1468</v>
          </cell>
          <cell r="J17">
            <v>1293</v>
          </cell>
          <cell r="K17">
            <v>33</v>
          </cell>
          <cell r="L17">
            <v>140</v>
          </cell>
          <cell r="M17">
            <v>2</v>
          </cell>
          <cell r="N17">
            <v>0</v>
          </cell>
          <cell r="O17">
            <v>0</v>
          </cell>
          <cell r="P17">
            <v>0</v>
          </cell>
          <cell r="Q17">
            <v>504</v>
          </cell>
        </row>
        <row r="18">
          <cell r="B18" t="str">
            <v>Bắc Ninh</v>
          </cell>
          <cell r="C18">
            <v>6284</v>
          </cell>
          <cell r="F18">
            <v>49</v>
          </cell>
          <cell r="G18">
            <v>4</v>
          </cell>
          <cell r="H18">
            <v>6235</v>
          </cell>
          <cell r="I18">
            <v>5003</v>
          </cell>
          <cell r="J18">
            <v>3756</v>
          </cell>
          <cell r="K18">
            <v>39</v>
          </cell>
          <cell r="L18">
            <v>1154</v>
          </cell>
          <cell r="M18">
            <v>39</v>
          </cell>
          <cell r="N18">
            <v>3</v>
          </cell>
          <cell r="O18">
            <v>0</v>
          </cell>
          <cell r="P18">
            <v>12</v>
          </cell>
          <cell r="Q18">
            <v>1232</v>
          </cell>
        </row>
        <row r="19">
          <cell r="B19" t="str">
            <v>Bến Tre</v>
          </cell>
          <cell r="C19">
            <v>15570</v>
          </cell>
          <cell r="F19">
            <v>173</v>
          </cell>
          <cell r="G19">
            <v>2</v>
          </cell>
          <cell r="H19">
            <v>15397</v>
          </cell>
          <cell r="I19">
            <v>13087</v>
          </cell>
          <cell r="J19">
            <v>8147</v>
          </cell>
          <cell r="K19">
            <v>270</v>
          </cell>
          <cell r="L19">
            <v>4525</v>
          </cell>
          <cell r="M19">
            <v>124</v>
          </cell>
          <cell r="N19">
            <v>1</v>
          </cell>
          <cell r="O19">
            <v>0</v>
          </cell>
          <cell r="P19">
            <v>20</v>
          </cell>
          <cell r="Q19">
            <v>2310</v>
          </cell>
        </row>
        <row r="20">
          <cell r="B20" t="str">
            <v>Bình Dương</v>
          </cell>
          <cell r="C20">
            <v>25880</v>
          </cell>
          <cell r="F20">
            <v>409</v>
          </cell>
          <cell r="G20">
            <v>13</v>
          </cell>
          <cell r="H20">
            <v>25471</v>
          </cell>
          <cell r="I20">
            <v>22766</v>
          </cell>
          <cell r="J20">
            <v>14112</v>
          </cell>
          <cell r="K20">
            <v>261</v>
          </cell>
          <cell r="L20">
            <v>7857</v>
          </cell>
          <cell r="M20">
            <v>377</v>
          </cell>
          <cell r="N20">
            <v>16</v>
          </cell>
          <cell r="O20">
            <v>0</v>
          </cell>
          <cell r="P20">
            <v>143</v>
          </cell>
          <cell r="Q20">
            <v>2705</v>
          </cell>
        </row>
        <row r="21">
          <cell r="B21" t="str">
            <v>Bình Định</v>
          </cell>
          <cell r="C21">
            <v>8374</v>
          </cell>
          <cell r="F21">
            <v>35</v>
          </cell>
          <cell r="G21">
            <v>2</v>
          </cell>
          <cell r="H21">
            <v>8339</v>
          </cell>
          <cell r="I21">
            <v>6273</v>
          </cell>
          <cell r="J21">
            <v>4165</v>
          </cell>
          <cell r="K21">
            <v>116</v>
          </cell>
          <cell r="L21">
            <v>1928</v>
          </cell>
          <cell r="M21">
            <v>28</v>
          </cell>
          <cell r="N21">
            <v>13</v>
          </cell>
          <cell r="O21">
            <v>0</v>
          </cell>
          <cell r="P21">
            <v>23</v>
          </cell>
          <cell r="Q21">
            <v>2066</v>
          </cell>
        </row>
        <row r="22">
          <cell r="B22" t="str">
            <v>Bình Phước</v>
          </cell>
          <cell r="C22">
            <v>13147</v>
          </cell>
          <cell r="F22">
            <v>325</v>
          </cell>
          <cell r="G22">
            <v>1</v>
          </cell>
          <cell r="H22">
            <v>12822</v>
          </cell>
          <cell r="I22">
            <v>9915</v>
          </cell>
          <cell r="J22">
            <v>5490</v>
          </cell>
          <cell r="K22">
            <v>267</v>
          </cell>
          <cell r="L22">
            <v>4026</v>
          </cell>
          <cell r="M22">
            <v>104</v>
          </cell>
          <cell r="N22">
            <v>7</v>
          </cell>
          <cell r="O22">
            <v>0</v>
          </cell>
          <cell r="P22">
            <v>21</v>
          </cell>
          <cell r="Q22">
            <v>2907</v>
          </cell>
        </row>
        <row r="23">
          <cell r="B23" t="str">
            <v>Bình Thuận</v>
          </cell>
          <cell r="C23">
            <v>15436</v>
          </cell>
          <cell r="F23">
            <v>134</v>
          </cell>
          <cell r="G23">
            <v>2</v>
          </cell>
          <cell r="H23">
            <v>15302</v>
          </cell>
          <cell r="I23">
            <v>12555</v>
          </cell>
          <cell r="J23">
            <v>7424</v>
          </cell>
          <cell r="K23">
            <v>368</v>
          </cell>
          <cell r="L23">
            <v>4550</v>
          </cell>
          <cell r="M23">
            <v>48</v>
          </cell>
          <cell r="N23">
            <v>14</v>
          </cell>
          <cell r="O23">
            <v>0</v>
          </cell>
          <cell r="P23">
            <v>151</v>
          </cell>
          <cell r="Q23">
            <v>2747</v>
          </cell>
        </row>
        <row r="24">
          <cell r="B24" t="str">
            <v>BR-Vũng Tàu</v>
          </cell>
          <cell r="C24">
            <v>12845</v>
          </cell>
          <cell r="F24">
            <v>146</v>
          </cell>
          <cell r="G24">
            <v>30</v>
          </cell>
          <cell r="H24">
            <v>12699</v>
          </cell>
          <cell r="I24">
            <v>10387</v>
          </cell>
          <cell r="J24">
            <v>6501</v>
          </cell>
          <cell r="K24">
            <v>101</v>
          </cell>
          <cell r="L24">
            <v>3671</v>
          </cell>
          <cell r="M24">
            <v>100</v>
          </cell>
          <cell r="N24">
            <v>9</v>
          </cell>
          <cell r="O24">
            <v>0</v>
          </cell>
          <cell r="P24">
            <v>5</v>
          </cell>
          <cell r="Q24">
            <v>2312</v>
          </cell>
        </row>
        <row r="25">
          <cell r="B25" t="str">
            <v>Cà Mau</v>
          </cell>
          <cell r="C25">
            <v>16155</v>
          </cell>
          <cell r="F25">
            <v>181</v>
          </cell>
          <cell r="G25">
            <v>3</v>
          </cell>
          <cell r="H25">
            <v>15974</v>
          </cell>
          <cell r="I25">
            <v>12380</v>
          </cell>
          <cell r="J25">
            <v>7607</v>
          </cell>
          <cell r="K25">
            <v>264</v>
          </cell>
          <cell r="L25">
            <v>4397</v>
          </cell>
          <cell r="M25">
            <v>70</v>
          </cell>
          <cell r="N25">
            <v>9</v>
          </cell>
          <cell r="O25">
            <v>0</v>
          </cell>
          <cell r="P25">
            <v>33</v>
          </cell>
          <cell r="Q25">
            <v>3594</v>
          </cell>
        </row>
        <row r="26">
          <cell r="B26" t="str">
            <v>Cao Bằng</v>
          </cell>
          <cell r="C26">
            <v>1876</v>
          </cell>
          <cell r="F26">
            <v>25</v>
          </cell>
          <cell r="G26">
            <v>4</v>
          </cell>
          <cell r="H26">
            <v>1851</v>
          </cell>
          <cell r="I26">
            <v>1464</v>
          </cell>
          <cell r="J26">
            <v>1147</v>
          </cell>
          <cell r="K26">
            <v>27</v>
          </cell>
          <cell r="L26">
            <v>281</v>
          </cell>
          <cell r="M26">
            <v>1</v>
          </cell>
          <cell r="N26">
            <v>2</v>
          </cell>
          <cell r="O26">
            <v>0</v>
          </cell>
          <cell r="P26">
            <v>6</v>
          </cell>
          <cell r="Q26">
            <v>387</v>
          </cell>
        </row>
        <row r="27">
          <cell r="B27" t="str">
            <v>Cần Thơ</v>
          </cell>
          <cell r="C27">
            <v>13552</v>
          </cell>
          <cell r="F27">
            <v>230</v>
          </cell>
          <cell r="G27">
            <v>16</v>
          </cell>
          <cell r="H27">
            <v>13322</v>
          </cell>
          <cell r="I27">
            <v>10657</v>
          </cell>
          <cell r="J27">
            <v>5700</v>
          </cell>
          <cell r="K27">
            <v>302</v>
          </cell>
          <cell r="L27">
            <v>4407</v>
          </cell>
          <cell r="M27">
            <v>101</v>
          </cell>
          <cell r="N27">
            <v>24</v>
          </cell>
          <cell r="O27">
            <v>2</v>
          </cell>
          <cell r="P27">
            <v>121</v>
          </cell>
          <cell r="Q27">
            <v>2665</v>
          </cell>
        </row>
        <row r="28">
          <cell r="B28" t="str">
            <v>Đà Nẵng</v>
          </cell>
          <cell r="C28">
            <v>11460</v>
          </cell>
          <cell r="F28">
            <v>268</v>
          </cell>
          <cell r="G28">
            <v>24</v>
          </cell>
          <cell r="H28">
            <v>11192</v>
          </cell>
          <cell r="I28">
            <v>8288</v>
          </cell>
          <cell r="J28">
            <v>4732</v>
          </cell>
          <cell r="K28">
            <v>164</v>
          </cell>
          <cell r="L28">
            <v>3304</v>
          </cell>
          <cell r="M28">
            <v>54</v>
          </cell>
          <cell r="N28">
            <v>18</v>
          </cell>
          <cell r="O28">
            <v>0</v>
          </cell>
          <cell r="P28">
            <v>16</v>
          </cell>
          <cell r="Q28">
            <v>2904</v>
          </cell>
        </row>
        <row r="29">
          <cell r="B29" t="str">
            <v>Đắk Lắc</v>
          </cell>
          <cell r="C29">
            <v>15730</v>
          </cell>
          <cell r="F29">
            <v>112</v>
          </cell>
          <cell r="G29">
            <v>15</v>
          </cell>
          <cell r="H29">
            <v>15618</v>
          </cell>
          <cell r="I29">
            <v>12576</v>
          </cell>
          <cell r="J29">
            <v>8871</v>
          </cell>
          <cell r="K29">
            <v>254</v>
          </cell>
          <cell r="L29">
            <v>3305</v>
          </cell>
          <cell r="M29">
            <v>111</v>
          </cell>
          <cell r="N29">
            <v>17</v>
          </cell>
          <cell r="O29">
            <v>0</v>
          </cell>
          <cell r="P29">
            <v>18</v>
          </cell>
          <cell r="Q29">
            <v>3042</v>
          </cell>
        </row>
        <row r="30">
          <cell r="B30" t="str">
            <v>Đắk Nông</v>
          </cell>
          <cell r="C30">
            <v>4391</v>
          </cell>
          <cell r="F30">
            <v>19</v>
          </cell>
          <cell r="G30">
            <v>1</v>
          </cell>
          <cell r="H30">
            <v>4372</v>
          </cell>
          <cell r="I30">
            <v>3250</v>
          </cell>
          <cell r="J30">
            <v>1454</v>
          </cell>
          <cell r="K30">
            <v>32</v>
          </cell>
          <cell r="L30">
            <v>1694</v>
          </cell>
          <cell r="M30">
            <v>65</v>
          </cell>
          <cell r="N30">
            <v>4</v>
          </cell>
          <cell r="O30">
            <v>0</v>
          </cell>
          <cell r="P30">
            <v>1</v>
          </cell>
          <cell r="Q30">
            <v>1122</v>
          </cell>
        </row>
        <row r="31">
          <cell r="B31" t="str">
            <v>Điện Biên</v>
          </cell>
          <cell r="C31">
            <v>2824</v>
          </cell>
          <cell r="F31">
            <v>68</v>
          </cell>
          <cell r="G31">
            <v>0</v>
          </cell>
          <cell r="H31">
            <v>2756</v>
          </cell>
          <cell r="I31">
            <v>2348</v>
          </cell>
          <cell r="J31">
            <v>2032</v>
          </cell>
          <cell r="K31">
            <v>38</v>
          </cell>
          <cell r="L31">
            <v>269</v>
          </cell>
          <cell r="M31">
            <v>4</v>
          </cell>
          <cell r="N31">
            <v>0</v>
          </cell>
          <cell r="O31">
            <v>0</v>
          </cell>
          <cell r="P31">
            <v>5</v>
          </cell>
          <cell r="Q31">
            <v>408</v>
          </cell>
        </row>
        <row r="32">
          <cell r="B32" t="str">
            <v>Đồng Nai</v>
          </cell>
          <cell r="C32">
            <v>26174</v>
          </cell>
          <cell r="F32">
            <v>338</v>
          </cell>
          <cell r="G32">
            <v>67</v>
          </cell>
          <cell r="H32">
            <v>25836</v>
          </cell>
          <cell r="I32">
            <v>20192</v>
          </cell>
          <cell r="J32">
            <v>11802</v>
          </cell>
          <cell r="K32">
            <v>340</v>
          </cell>
          <cell r="L32">
            <v>7614</v>
          </cell>
          <cell r="M32">
            <v>379</v>
          </cell>
          <cell r="N32">
            <v>26</v>
          </cell>
          <cell r="O32">
            <v>1</v>
          </cell>
          <cell r="P32">
            <v>30</v>
          </cell>
          <cell r="Q32">
            <v>5644</v>
          </cell>
        </row>
        <row r="33">
          <cell r="B33" t="str">
            <v>Đồng Tháp</v>
          </cell>
          <cell r="C33">
            <v>17419</v>
          </cell>
          <cell r="F33">
            <v>111</v>
          </cell>
          <cell r="G33">
            <v>0</v>
          </cell>
          <cell r="H33">
            <v>17308</v>
          </cell>
          <cell r="I33">
            <v>13753</v>
          </cell>
          <cell r="J33">
            <v>9541</v>
          </cell>
          <cell r="K33">
            <v>300</v>
          </cell>
          <cell r="L33">
            <v>3752</v>
          </cell>
          <cell r="M33">
            <v>133</v>
          </cell>
          <cell r="N33">
            <v>7</v>
          </cell>
          <cell r="O33">
            <v>0</v>
          </cell>
          <cell r="P33">
            <v>20</v>
          </cell>
          <cell r="Q33">
            <v>3555</v>
          </cell>
        </row>
        <row r="34">
          <cell r="B34" t="str">
            <v>Gia Lai</v>
          </cell>
          <cell r="C34">
            <v>12082</v>
          </cell>
          <cell r="F34">
            <v>118</v>
          </cell>
          <cell r="G34">
            <v>75</v>
          </cell>
          <cell r="H34">
            <v>11964</v>
          </cell>
          <cell r="I34">
            <v>9188</v>
          </cell>
          <cell r="J34">
            <v>5732</v>
          </cell>
          <cell r="K34">
            <v>186</v>
          </cell>
          <cell r="L34">
            <v>3185</v>
          </cell>
          <cell r="M34">
            <v>62</v>
          </cell>
          <cell r="N34">
            <v>9</v>
          </cell>
          <cell r="O34">
            <v>0</v>
          </cell>
          <cell r="P34">
            <v>14</v>
          </cell>
          <cell r="Q34">
            <v>2776</v>
          </cell>
        </row>
        <row r="35">
          <cell r="B35" t="str">
            <v>Hà Giang</v>
          </cell>
          <cell r="C35">
            <v>2326</v>
          </cell>
          <cell r="F35">
            <v>26</v>
          </cell>
          <cell r="G35">
            <v>1</v>
          </cell>
          <cell r="H35">
            <v>2300</v>
          </cell>
          <cell r="I35">
            <v>1929</v>
          </cell>
          <cell r="J35">
            <v>1562</v>
          </cell>
          <cell r="K35">
            <v>18</v>
          </cell>
          <cell r="L35">
            <v>322</v>
          </cell>
          <cell r="M35">
            <v>11</v>
          </cell>
          <cell r="N35">
            <v>4</v>
          </cell>
          <cell r="O35">
            <v>0</v>
          </cell>
          <cell r="P35">
            <v>12</v>
          </cell>
          <cell r="Q35">
            <v>371</v>
          </cell>
        </row>
        <row r="36">
          <cell r="B36" t="str">
            <v>Hà Nam</v>
          </cell>
          <cell r="C36">
            <v>2515</v>
          </cell>
          <cell r="F36">
            <v>30</v>
          </cell>
          <cell r="G36">
            <v>0</v>
          </cell>
          <cell r="H36">
            <v>2485</v>
          </cell>
          <cell r="I36">
            <v>1747</v>
          </cell>
          <cell r="J36">
            <v>1314</v>
          </cell>
          <cell r="K36">
            <v>30</v>
          </cell>
          <cell r="L36">
            <v>392</v>
          </cell>
          <cell r="M36">
            <v>1</v>
          </cell>
          <cell r="N36">
            <v>6</v>
          </cell>
          <cell r="O36">
            <v>0</v>
          </cell>
          <cell r="P36">
            <v>4</v>
          </cell>
          <cell r="Q36">
            <v>738</v>
          </cell>
        </row>
        <row r="37">
          <cell r="B37" t="str">
            <v>Hà Nội</v>
          </cell>
          <cell r="C37">
            <v>38217</v>
          </cell>
          <cell r="F37">
            <v>757</v>
          </cell>
          <cell r="G37">
            <v>2</v>
          </cell>
          <cell r="H37">
            <v>37460</v>
          </cell>
          <cell r="I37">
            <v>28843</v>
          </cell>
          <cell r="J37">
            <v>17208</v>
          </cell>
          <cell r="K37">
            <v>378</v>
          </cell>
          <cell r="L37">
            <v>11102</v>
          </cell>
          <cell r="M37">
            <v>61</v>
          </cell>
          <cell r="N37">
            <v>52</v>
          </cell>
          <cell r="O37">
            <v>0</v>
          </cell>
          <cell r="P37">
            <v>42</v>
          </cell>
          <cell r="Q37">
            <v>8617</v>
          </cell>
        </row>
        <row r="38">
          <cell r="B38" t="str">
            <v>Hà Tĩnh</v>
          </cell>
          <cell r="C38">
            <v>3749</v>
          </cell>
          <cell r="F38">
            <v>25</v>
          </cell>
          <cell r="G38">
            <v>0</v>
          </cell>
          <cell r="H38">
            <v>3724</v>
          </cell>
          <cell r="I38">
            <v>3137</v>
          </cell>
          <cell r="J38">
            <v>2581</v>
          </cell>
          <cell r="K38">
            <v>29</v>
          </cell>
          <cell r="L38">
            <v>514</v>
          </cell>
          <cell r="M38">
            <v>6</v>
          </cell>
          <cell r="N38">
            <v>0</v>
          </cell>
          <cell r="O38">
            <v>0</v>
          </cell>
          <cell r="P38">
            <v>7</v>
          </cell>
          <cell r="Q38">
            <v>587</v>
          </cell>
        </row>
        <row r="39">
          <cell r="B39" t="str">
            <v>Hải Dương</v>
          </cell>
          <cell r="C39">
            <v>9641</v>
          </cell>
          <cell r="F39">
            <v>103</v>
          </cell>
          <cell r="G39">
            <v>0</v>
          </cell>
          <cell r="H39">
            <v>9538</v>
          </cell>
          <cell r="I39">
            <v>8072</v>
          </cell>
          <cell r="J39">
            <v>5775</v>
          </cell>
          <cell r="K39">
            <v>86</v>
          </cell>
          <cell r="L39">
            <v>2161</v>
          </cell>
          <cell r="M39">
            <v>5</v>
          </cell>
          <cell r="N39">
            <v>8</v>
          </cell>
          <cell r="O39">
            <v>0</v>
          </cell>
          <cell r="P39">
            <v>37</v>
          </cell>
          <cell r="Q39">
            <v>1466</v>
          </cell>
        </row>
        <row r="40">
          <cell r="B40" t="str">
            <v>Hải Phòng</v>
          </cell>
          <cell r="C40">
            <v>14865</v>
          </cell>
          <cell r="F40">
            <v>189</v>
          </cell>
          <cell r="G40">
            <v>12</v>
          </cell>
          <cell r="H40">
            <v>14676</v>
          </cell>
          <cell r="I40">
            <v>9404</v>
          </cell>
          <cell r="J40">
            <v>5531</v>
          </cell>
          <cell r="K40">
            <v>193</v>
          </cell>
          <cell r="L40">
            <v>3642</v>
          </cell>
          <cell r="M40">
            <v>15</v>
          </cell>
          <cell r="N40">
            <v>8</v>
          </cell>
          <cell r="O40">
            <v>0</v>
          </cell>
          <cell r="P40">
            <v>15</v>
          </cell>
          <cell r="Q40">
            <v>5272</v>
          </cell>
        </row>
        <row r="41">
          <cell r="B41" t="str">
            <v>Hậu Giang</v>
          </cell>
          <cell r="C41">
            <v>8670</v>
          </cell>
          <cell r="F41">
            <v>127</v>
          </cell>
          <cell r="G41">
            <v>0</v>
          </cell>
          <cell r="H41">
            <v>8543</v>
          </cell>
          <cell r="I41">
            <v>7286</v>
          </cell>
          <cell r="J41">
            <v>3857</v>
          </cell>
          <cell r="K41">
            <v>148</v>
          </cell>
          <cell r="L41">
            <v>3200</v>
          </cell>
          <cell r="M41">
            <v>62</v>
          </cell>
          <cell r="N41">
            <v>4</v>
          </cell>
          <cell r="O41">
            <v>0</v>
          </cell>
          <cell r="P41">
            <v>15</v>
          </cell>
          <cell r="Q41">
            <v>1257</v>
          </cell>
        </row>
        <row r="42">
          <cell r="B42" t="str">
            <v>Hòa Bình</v>
          </cell>
          <cell r="C42">
            <v>3644</v>
          </cell>
          <cell r="F42">
            <v>64</v>
          </cell>
          <cell r="G42">
            <v>0</v>
          </cell>
          <cell r="H42">
            <v>3580</v>
          </cell>
          <cell r="I42">
            <v>3114</v>
          </cell>
          <cell r="J42">
            <v>2627</v>
          </cell>
          <cell r="K42">
            <v>28</v>
          </cell>
          <cell r="L42">
            <v>426</v>
          </cell>
          <cell r="M42">
            <v>7</v>
          </cell>
          <cell r="N42">
            <v>2</v>
          </cell>
          <cell r="O42">
            <v>0</v>
          </cell>
          <cell r="P42">
            <v>24</v>
          </cell>
          <cell r="Q42">
            <v>466</v>
          </cell>
        </row>
        <row r="43">
          <cell r="B43" t="str">
            <v>Hồ Chí Minh</v>
          </cell>
          <cell r="C43">
            <v>86549</v>
          </cell>
          <cell r="F43">
            <v>963</v>
          </cell>
          <cell r="G43">
            <v>0</v>
          </cell>
          <cell r="H43">
            <v>85586</v>
          </cell>
          <cell r="I43">
            <v>68627</v>
          </cell>
          <cell r="J43">
            <v>38907</v>
          </cell>
          <cell r="K43">
            <v>741</v>
          </cell>
          <cell r="L43">
            <v>27803</v>
          </cell>
          <cell r="M43">
            <v>748</v>
          </cell>
          <cell r="N43">
            <v>96</v>
          </cell>
          <cell r="O43">
            <v>1</v>
          </cell>
          <cell r="P43">
            <v>331</v>
          </cell>
          <cell r="Q43">
            <v>16959</v>
          </cell>
        </row>
        <row r="44">
          <cell r="B44" t="str">
            <v>Hưng Yên</v>
          </cell>
          <cell r="C44">
            <v>5591</v>
          </cell>
          <cell r="F44">
            <v>104</v>
          </cell>
          <cell r="G44">
            <v>5</v>
          </cell>
          <cell r="H44">
            <v>5487</v>
          </cell>
          <cell r="I44">
            <v>4360</v>
          </cell>
          <cell r="J44">
            <v>3256</v>
          </cell>
          <cell r="K44">
            <v>66</v>
          </cell>
          <cell r="L44">
            <v>986</v>
          </cell>
          <cell r="M44">
            <v>4</v>
          </cell>
          <cell r="N44">
            <v>12</v>
          </cell>
          <cell r="O44">
            <v>0</v>
          </cell>
          <cell r="P44">
            <v>36</v>
          </cell>
          <cell r="Q44">
            <v>1127</v>
          </cell>
        </row>
        <row r="45">
          <cell r="B45" t="str">
            <v>Kiên Giang</v>
          </cell>
          <cell r="C45">
            <v>18365</v>
          </cell>
          <cell r="F45">
            <v>179</v>
          </cell>
          <cell r="G45">
            <v>1</v>
          </cell>
          <cell r="H45">
            <v>18186</v>
          </cell>
          <cell r="I45">
            <v>14625</v>
          </cell>
          <cell r="J45">
            <v>8777</v>
          </cell>
          <cell r="K45">
            <v>321</v>
          </cell>
          <cell r="L45">
            <v>5382</v>
          </cell>
          <cell r="M45">
            <v>100</v>
          </cell>
          <cell r="N45">
            <v>7</v>
          </cell>
          <cell r="O45">
            <v>4</v>
          </cell>
          <cell r="P45">
            <v>34</v>
          </cell>
          <cell r="Q45">
            <v>3561</v>
          </cell>
        </row>
        <row r="46">
          <cell r="B46" t="str">
            <v>Kon Tum</v>
          </cell>
          <cell r="C46">
            <v>3290</v>
          </cell>
          <cell r="F46">
            <v>48</v>
          </cell>
          <cell r="G46">
            <v>23</v>
          </cell>
          <cell r="H46">
            <v>3242</v>
          </cell>
          <cell r="I46">
            <v>2692</v>
          </cell>
          <cell r="J46">
            <v>2036</v>
          </cell>
          <cell r="K46">
            <v>29</v>
          </cell>
          <cell r="L46">
            <v>590</v>
          </cell>
          <cell r="M46">
            <v>34</v>
          </cell>
          <cell r="N46">
            <v>3</v>
          </cell>
          <cell r="O46">
            <v>0</v>
          </cell>
          <cell r="P46">
            <v>0</v>
          </cell>
          <cell r="Q46">
            <v>550</v>
          </cell>
        </row>
        <row r="47">
          <cell r="B47" t="str">
            <v>Khánh Hòa</v>
          </cell>
          <cell r="C47">
            <v>11568</v>
          </cell>
          <cell r="F47">
            <v>41</v>
          </cell>
          <cell r="G47">
            <v>12</v>
          </cell>
          <cell r="H47">
            <v>11527</v>
          </cell>
          <cell r="I47">
            <v>9254</v>
          </cell>
          <cell r="J47">
            <v>5499</v>
          </cell>
          <cell r="K47">
            <v>113</v>
          </cell>
          <cell r="L47">
            <v>3589</v>
          </cell>
          <cell r="M47">
            <v>41</v>
          </cell>
          <cell r="N47">
            <v>4</v>
          </cell>
          <cell r="O47">
            <v>0</v>
          </cell>
          <cell r="P47">
            <v>8</v>
          </cell>
          <cell r="Q47">
            <v>2273</v>
          </cell>
        </row>
        <row r="48">
          <cell r="B48" t="str">
            <v>Lai Châu</v>
          </cell>
          <cell r="C48">
            <v>1518</v>
          </cell>
          <cell r="F48">
            <v>24</v>
          </cell>
          <cell r="G48">
            <v>0</v>
          </cell>
          <cell r="H48">
            <v>1494</v>
          </cell>
          <cell r="I48">
            <v>1312</v>
          </cell>
          <cell r="J48">
            <v>1151</v>
          </cell>
          <cell r="K48">
            <v>7</v>
          </cell>
          <cell r="L48">
            <v>152</v>
          </cell>
          <cell r="M48">
            <v>1</v>
          </cell>
          <cell r="N48">
            <v>0</v>
          </cell>
          <cell r="O48">
            <v>0</v>
          </cell>
          <cell r="P48">
            <v>1</v>
          </cell>
          <cell r="Q48">
            <v>182</v>
          </cell>
        </row>
        <row r="49">
          <cell r="B49" t="str">
            <v>Lạng Sơn</v>
          </cell>
          <cell r="C49">
            <v>5026</v>
          </cell>
          <cell r="F49">
            <v>131</v>
          </cell>
          <cell r="G49">
            <v>0</v>
          </cell>
          <cell r="H49">
            <v>4895</v>
          </cell>
          <cell r="I49">
            <v>3908</v>
          </cell>
          <cell r="J49">
            <v>2935</v>
          </cell>
          <cell r="K49">
            <v>40</v>
          </cell>
          <cell r="L49">
            <v>917</v>
          </cell>
          <cell r="M49">
            <v>3</v>
          </cell>
          <cell r="N49">
            <v>8</v>
          </cell>
          <cell r="O49">
            <v>0</v>
          </cell>
          <cell r="P49">
            <v>5</v>
          </cell>
          <cell r="Q49">
            <v>987</v>
          </cell>
        </row>
        <row r="50">
          <cell r="B50" t="str">
            <v>Lào Cai</v>
          </cell>
          <cell r="C50">
            <v>4027</v>
          </cell>
          <cell r="F50">
            <v>16</v>
          </cell>
          <cell r="G50">
            <v>5</v>
          </cell>
          <cell r="H50">
            <v>4011</v>
          </cell>
          <cell r="I50">
            <v>3187</v>
          </cell>
          <cell r="J50">
            <v>2634</v>
          </cell>
          <cell r="K50">
            <v>59</v>
          </cell>
          <cell r="L50">
            <v>487</v>
          </cell>
          <cell r="M50">
            <v>5</v>
          </cell>
          <cell r="N50">
            <v>0</v>
          </cell>
          <cell r="O50">
            <v>0</v>
          </cell>
          <cell r="P50">
            <v>2</v>
          </cell>
          <cell r="Q50">
            <v>824</v>
          </cell>
        </row>
        <row r="51">
          <cell r="B51" t="str">
            <v>Lâm Đồng</v>
          </cell>
          <cell r="C51">
            <v>11794</v>
          </cell>
          <cell r="F51">
            <v>81</v>
          </cell>
          <cell r="G51">
            <v>0</v>
          </cell>
          <cell r="H51">
            <v>11713</v>
          </cell>
          <cell r="I51">
            <v>9188</v>
          </cell>
          <cell r="J51">
            <v>5178</v>
          </cell>
          <cell r="K51">
            <v>245</v>
          </cell>
          <cell r="L51">
            <v>3664</v>
          </cell>
          <cell r="M51">
            <v>48</v>
          </cell>
          <cell r="N51">
            <v>4</v>
          </cell>
          <cell r="O51">
            <v>0</v>
          </cell>
          <cell r="P51">
            <v>49</v>
          </cell>
          <cell r="Q51">
            <v>2525</v>
          </cell>
        </row>
        <row r="52">
          <cell r="B52" t="str">
            <v>Long An</v>
          </cell>
          <cell r="C52">
            <v>26077</v>
          </cell>
          <cell r="F52">
            <v>168</v>
          </cell>
          <cell r="G52">
            <v>63</v>
          </cell>
          <cell r="H52">
            <v>25909</v>
          </cell>
          <cell r="I52">
            <v>20346</v>
          </cell>
          <cell r="J52">
            <v>10004</v>
          </cell>
          <cell r="K52">
            <v>320</v>
          </cell>
          <cell r="L52">
            <v>9669</v>
          </cell>
          <cell r="M52">
            <v>303</v>
          </cell>
          <cell r="N52">
            <v>22</v>
          </cell>
          <cell r="O52">
            <v>0</v>
          </cell>
          <cell r="P52">
            <v>28</v>
          </cell>
          <cell r="Q52">
            <v>5563</v>
          </cell>
        </row>
        <row r="53">
          <cell r="B53" t="str">
            <v>Nam Định</v>
          </cell>
          <cell r="C53">
            <v>6050</v>
          </cell>
          <cell r="F53">
            <v>111</v>
          </cell>
          <cell r="G53">
            <v>0</v>
          </cell>
          <cell r="H53">
            <v>5939</v>
          </cell>
          <cell r="I53">
            <v>4368</v>
          </cell>
          <cell r="J53">
            <v>3319</v>
          </cell>
          <cell r="K53">
            <v>122</v>
          </cell>
          <cell r="L53">
            <v>887</v>
          </cell>
          <cell r="M53">
            <v>10</v>
          </cell>
          <cell r="N53">
            <v>5</v>
          </cell>
          <cell r="O53">
            <v>0</v>
          </cell>
          <cell r="P53">
            <v>25</v>
          </cell>
          <cell r="Q53">
            <v>1571</v>
          </cell>
        </row>
        <row r="54">
          <cell r="B54" t="str">
            <v>Ninh Bình</v>
          </cell>
          <cell r="C54">
            <v>5011</v>
          </cell>
          <cell r="F54">
            <v>62</v>
          </cell>
          <cell r="G54">
            <v>4</v>
          </cell>
          <cell r="H54">
            <v>4949</v>
          </cell>
          <cell r="I54">
            <v>4125</v>
          </cell>
          <cell r="J54">
            <v>2478</v>
          </cell>
          <cell r="K54">
            <v>119</v>
          </cell>
          <cell r="L54">
            <v>1516</v>
          </cell>
          <cell r="M54">
            <v>3</v>
          </cell>
          <cell r="N54">
            <v>0</v>
          </cell>
          <cell r="O54">
            <v>0</v>
          </cell>
          <cell r="P54">
            <v>9</v>
          </cell>
          <cell r="Q54">
            <v>824</v>
          </cell>
        </row>
        <row r="55">
          <cell r="B55" t="str">
            <v>Ninh Thuận</v>
          </cell>
          <cell r="C55">
            <v>4870</v>
          </cell>
          <cell r="F55">
            <v>42</v>
          </cell>
          <cell r="G55">
            <v>0</v>
          </cell>
          <cell r="H55">
            <v>4828</v>
          </cell>
          <cell r="I55">
            <v>4154</v>
          </cell>
          <cell r="J55">
            <v>2826</v>
          </cell>
          <cell r="K55">
            <v>43</v>
          </cell>
          <cell r="L55">
            <v>1247</v>
          </cell>
          <cell r="M55">
            <v>37</v>
          </cell>
          <cell r="N55">
            <v>0</v>
          </cell>
          <cell r="O55">
            <v>0</v>
          </cell>
          <cell r="P55">
            <v>1</v>
          </cell>
          <cell r="Q55">
            <v>674</v>
          </cell>
        </row>
        <row r="56">
          <cell r="B56" t="str">
            <v>Nghệ An</v>
          </cell>
          <cell r="C56">
            <v>14191</v>
          </cell>
          <cell r="F56">
            <v>87</v>
          </cell>
          <cell r="G56">
            <v>0</v>
          </cell>
          <cell r="H56">
            <v>14104</v>
          </cell>
          <cell r="I56">
            <v>11780</v>
          </cell>
          <cell r="J56">
            <v>8849</v>
          </cell>
          <cell r="K56">
            <v>202</v>
          </cell>
          <cell r="L56">
            <v>2673</v>
          </cell>
          <cell r="M56">
            <v>25</v>
          </cell>
          <cell r="N56">
            <v>6</v>
          </cell>
          <cell r="O56">
            <v>0</v>
          </cell>
          <cell r="P56">
            <v>25</v>
          </cell>
          <cell r="Q56">
            <v>2324</v>
          </cell>
        </row>
        <row r="57">
          <cell r="B57" t="str">
            <v>Phú Thọ</v>
          </cell>
          <cell r="C57">
            <v>9866</v>
          </cell>
          <cell r="F57">
            <v>157</v>
          </cell>
          <cell r="G57">
            <v>4</v>
          </cell>
          <cell r="H57">
            <v>9709</v>
          </cell>
          <cell r="I57">
            <v>8126</v>
          </cell>
          <cell r="J57">
            <v>6052</v>
          </cell>
          <cell r="K57">
            <v>295</v>
          </cell>
          <cell r="L57">
            <v>1721</v>
          </cell>
          <cell r="M57">
            <v>48</v>
          </cell>
          <cell r="N57">
            <v>6</v>
          </cell>
          <cell r="O57">
            <v>0</v>
          </cell>
          <cell r="P57">
            <v>4</v>
          </cell>
          <cell r="Q57">
            <v>1583</v>
          </cell>
        </row>
        <row r="58">
          <cell r="B58" t="str">
            <v>Phú Yên</v>
          </cell>
          <cell r="C58">
            <v>6453</v>
          </cell>
          <cell r="F58">
            <v>70</v>
          </cell>
          <cell r="G58">
            <v>0</v>
          </cell>
          <cell r="H58">
            <v>6383</v>
          </cell>
          <cell r="I58">
            <v>5068</v>
          </cell>
          <cell r="J58">
            <v>2960</v>
          </cell>
          <cell r="K58">
            <v>150</v>
          </cell>
          <cell r="L58">
            <v>1882</v>
          </cell>
          <cell r="M58">
            <v>54</v>
          </cell>
          <cell r="N58">
            <v>2</v>
          </cell>
          <cell r="O58">
            <v>0</v>
          </cell>
          <cell r="P58">
            <v>20</v>
          </cell>
          <cell r="Q58">
            <v>1315</v>
          </cell>
        </row>
        <row r="59">
          <cell r="B59" t="str">
            <v>Quảng Bình</v>
          </cell>
          <cell r="C59">
            <v>3276</v>
          </cell>
          <cell r="F59">
            <v>24</v>
          </cell>
          <cell r="G59">
            <v>0</v>
          </cell>
          <cell r="H59">
            <v>3252</v>
          </cell>
          <cell r="I59">
            <v>2763</v>
          </cell>
          <cell r="J59">
            <v>2159</v>
          </cell>
          <cell r="K59">
            <v>41</v>
          </cell>
          <cell r="L59">
            <v>552</v>
          </cell>
          <cell r="M59">
            <v>3</v>
          </cell>
          <cell r="N59">
            <v>2</v>
          </cell>
          <cell r="O59">
            <v>0</v>
          </cell>
          <cell r="P59">
            <v>6</v>
          </cell>
          <cell r="Q59">
            <v>489</v>
          </cell>
        </row>
        <row r="60">
          <cell r="B60" t="str">
            <v>Quảng Nam</v>
          </cell>
          <cell r="C60">
            <v>8731</v>
          </cell>
          <cell r="F60">
            <v>103</v>
          </cell>
          <cell r="G60">
            <v>22</v>
          </cell>
          <cell r="H60">
            <v>8628</v>
          </cell>
          <cell r="I60">
            <v>7266</v>
          </cell>
          <cell r="J60">
            <v>5356</v>
          </cell>
          <cell r="K60">
            <v>57</v>
          </cell>
          <cell r="L60">
            <v>1780</v>
          </cell>
          <cell r="M60">
            <v>18</v>
          </cell>
          <cell r="N60">
            <v>1</v>
          </cell>
          <cell r="O60">
            <v>0</v>
          </cell>
          <cell r="P60">
            <v>54</v>
          </cell>
          <cell r="Q60">
            <v>1362</v>
          </cell>
        </row>
        <row r="61">
          <cell r="B61" t="str">
            <v>Quảng Ninh</v>
          </cell>
          <cell r="C61">
            <v>8200</v>
          </cell>
          <cell r="F61">
            <v>78</v>
          </cell>
          <cell r="G61">
            <v>4</v>
          </cell>
          <cell r="H61">
            <v>8122</v>
          </cell>
          <cell r="I61">
            <v>6656</v>
          </cell>
          <cell r="J61">
            <v>4346</v>
          </cell>
          <cell r="K61">
            <v>105</v>
          </cell>
          <cell r="L61">
            <v>2185</v>
          </cell>
          <cell r="M61">
            <v>10</v>
          </cell>
          <cell r="N61">
            <v>10</v>
          </cell>
          <cell r="O61">
            <v>0</v>
          </cell>
          <cell r="P61">
            <v>0</v>
          </cell>
          <cell r="Q61">
            <v>1466</v>
          </cell>
        </row>
        <row r="62">
          <cell r="B62" t="str">
            <v>Quảng Ngãi</v>
          </cell>
          <cell r="C62">
            <v>7082</v>
          </cell>
          <cell r="F62">
            <v>57</v>
          </cell>
          <cell r="G62">
            <v>0</v>
          </cell>
          <cell r="H62">
            <v>7025</v>
          </cell>
          <cell r="I62">
            <v>5696</v>
          </cell>
          <cell r="J62">
            <v>3344</v>
          </cell>
          <cell r="K62">
            <v>27</v>
          </cell>
          <cell r="L62">
            <v>2289</v>
          </cell>
          <cell r="M62">
            <v>24</v>
          </cell>
          <cell r="N62">
            <v>6</v>
          </cell>
          <cell r="O62">
            <v>0</v>
          </cell>
          <cell r="P62">
            <v>6</v>
          </cell>
          <cell r="Q62">
            <v>1329</v>
          </cell>
        </row>
        <row r="63">
          <cell r="B63" t="str">
            <v>Quảng Trị</v>
          </cell>
          <cell r="C63">
            <v>2767</v>
          </cell>
          <cell r="F63">
            <v>21</v>
          </cell>
          <cell r="G63">
            <v>0</v>
          </cell>
          <cell r="H63">
            <v>2746</v>
          </cell>
          <cell r="I63">
            <v>2384</v>
          </cell>
          <cell r="J63">
            <v>1721</v>
          </cell>
          <cell r="K63">
            <v>18</v>
          </cell>
          <cell r="L63">
            <v>623</v>
          </cell>
          <cell r="M63">
            <v>11</v>
          </cell>
          <cell r="N63">
            <v>6</v>
          </cell>
          <cell r="O63">
            <v>0</v>
          </cell>
          <cell r="P63">
            <v>5</v>
          </cell>
          <cell r="Q63">
            <v>362</v>
          </cell>
        </row>
        <row r="64">
          <cell r="B64" t="str">
            <v>Sóc Trăng</v>
          </cell>
          <cell r="C64">
            <v>11374</v>
          </cell>
          <cell r="F64">
            <v>103</v>
          </cell>
          <cell r="G64">
            <v>14</v>
          </cell>
          <cell r="H64">
            <v>11271</v>
          </cell>
          <cell r="I64">
            <v>9372</v>
          </cell>
          <cell r="J64">
            <v>5398</v>
          </cell>
          <cell r="K64">
            <v>147</v>
          </cell>
          <cell r="L64">
            <v>3712</v>
          </cell>
          <cell r="M64">
            <v>76</v>
          </cell>
          <cell r="N64">
            <v>15</v>
          </cell>
          <cell r="O64">
            <v>0</v>
          </cell>
          <cell r="P64">
            <v>24</v>
          </cell>
          <cell r="Q64">
            <v>1899</v>
          </cell>
        </row>
        <row r="65">
          <cell r="B65" t="str">
            <v>Sơn La</v>
          </cell>
          <cell r="C65">
            <v>5728</v>
          </cell>
          <cell r="F65">
            <v>21</v>
          </cell>
          <cell r="G65">
            <v>0</v>
          </cell>
          <cell r="H65">
            <v>5707</v>
          </cell>
          <cell r="I65">
            <v>4976</v>
          </cell>
          <cell r="J65">
            <v>3799</v>
          </cell>
          <cell r="K65">
            <v>90</v>
          </cell>
          <cell r="L65">
            <v>1056</v>
          </cell>
          <cell r="M65">
            <v>2</v>
          </cell>
          <cell r="N65">
            <v>5</v>
          </cell>
          <cell r="O65">
            <v>0</v>
          </cell>
          <cell r="P65">
            <v>24</v>
          </cell>
          <cell r="Q65">
            <v>731</v>
          </cell>
        </row>
        <row r="66">
          <cell r="B66" t="str">
            <v>Tây Ninh</v>
          </cell>
          <cell r="C66">
            <v>27217</v>
          </cell>
          <cell r="F66">
            <v>304</v>
          </cell>
          <cell r="G66">
            <v>11</v>
          </cell>
          <cell r="H66">
            <v>26913</v>
          </cell>
          <cell r="I66">
            <v>20496</v>
          </cell>
          <cell r="J66">
            <v>10096</v>
          </cell>
          <cell r="K66">
            <v>484</v>
          </cell>
          <cell r="L66">
            <v>9702</v>
          </cell>
          <cell r="M66">
            <v>132</v>
          </cell>
          <cell r="N66">
            <v>35</v>
          </cell>
          <cell r="O66">
            <v>0</v>
          </cell>
          <cell r="P66">
            <v>47</v>
          </cell>
          <cell r="Q66">
            <v>6417</v>
          </cell>
        </row>
        <row r="67">
          <cell r="B67" t="str">
            <v>Tiền Giang</v>
          </cell>
          <cell r="C67">
            <v>21481</v>
          </cell>
          <cell r="F67">
            <v>198</v>
          </cell>
          <cell r="G67">
            <v>20</v>
          </cell>
          <cell r="H67">
            <v>21283</v>
          </cell>
          <cell r="I67">
            <v>15973</v>
          </cell>
          <cell r="J67">
            <v>8524</v>
          </cell>
          <cell r="K67">
            <v>342</v>
          </cell>
          <cell r="L67">
            <v>6771</v>
          </cell>
          <cell r="M67">
            <v>250</v>
          </cell>
          <cell r="N67">
            <v>18</v>
          </cell>
          <cell r="O67">
            <v>0</v>
          </cell>
          <cell r="P67">
            <v>68</v>
          </cell>
          <cell r="Q67">
            <v>5310</v>
          </cell>
        </row>
        <row r="68">
          <cell r="B68" t="str">
            <v>TT Huế</v>
          </cell>
          <cell r="C68">
            <v>5054</v>
          </cell>
          <cell r="F68">
            <v>34</v>
          </cell>
          <cell r="G68">
            <v>0</v>
          </cell>
          <cell r="H68">
            <v>5020</v>
          </cell>
          <cell r="I68">
            <v>4335</v>
          </cell>
          <cell r="J68">
            <v>2573</v>
          </cell>
          <cell r="K68">
            <v>36</v>
          </cell>
          <cell r="L68">
            <v>1630</v>
          </cell>
          <cell r="M68">
            <v>76</v>
          </cell>
          <cell r="N68">
            <v>7</v>
          </cell>
          <cell r="O68">
            <v>0</v>
          </cell>
          <cell r="P68">
            <v>13</v>
          </cell>
          <cell r="Q68">
            <v>685</v>
          </cell>
        </row>
        <row r="69">
          <cell r="B69" t="str">
            <v>Tuyên Quang</v>
          </cell>
          <cell r="C69">
            <v>4793</v>
          </cell>
          <cell r="F69">
            <v>47</v>
          </cell>
          <cell r="G69">
            <v>7</v>
          </cell>
          <cell r="H69">
            <v>4746</v>
          </cell>
          <cell r="I69">
            <v>3521</v>
          </cell>
          <cell r="J69">
            <v>2946</v>
          </cell>
          <cell r="K69">
            <v>53</v>
          </cell>
          <cell r="L69">
            <v>459</v>
          </cell>
          <cell r="M69">
            <v>35</v>
          </cell>
          <cell r="N69">
            <v>0</v>
          </cell>
          <cell r="O69">
            <v>0</v>
          </cell>
          <cell r="P69">
            <v>28</v>
          </cell>
          <cell r="Q69">
            <v>1225</v>
          </cell>
        </row>
        <row r="70">
          <cell r="B70" t="str">
            <v>Thái Bình</v>
          </cell>
          <cell r="C70">
            <v>6212</v>
          </cell>
          <cell r="F70">
            <v>48</v>
          </cell>
          <cell r="G70">
            <v>0</v>
          </cell>
          <cell r="H70">
            <v>6164</v>
          </cell>
          <cell r="I70">
            <v>4332</v>
          </cell>
          <cell r="J70">
            <v>3041</v>
          </cell>
          <cell r="K70">
            <v>101</v>
          </cell>
          <cell r="L70">
            <v>1161</v>
          </cell>
          <cell r="M70">
            <v>6</v>
          </cell>
          <cell r="N70">
            <v>9</v>
          </cell>
          <cell r="O70">
            <v>0</v>
          </cell>
          <cell r="P70">
            <v>14</v>
          </cell>
          <cell r="Q70">
            <v>1832</v>
          </cell>
        </row>
        <row r="71">
          <cell r="B71" t="str">
            <v>Thái Nguyên</v>
          </cell>
          <cell r="C71">
            <v>10094</v>
          </cell>
          <cell r="F71">
            <v>89</v>
          </cell>
          <cell r="G71">
            <v>0</v>
          </cell>
          <cell r="H71">
            <v>10005</v>
          </cell>
          <cell r="I71">
            <v>7237</v>
          </cell>
          <cell r="J71">
            <v>4955</v>
          </cell>
          <cell r="K71">
            <v>217</v>
          </cell>
          <cell r="L71">
            <v>2014</v>
          </cell>
          <cell r="M71">
            <v>36</v>
          </cell>
          <cell r="N71">
            <v>4</v>
          </cell>
          <cell r="O71">
            <v>1</v>
          </cell>
          <cell r="P71">
            <v>10</v>
          </cell>
          <cell r="Q71">
            <v>2768</v>
          </cell>
        </row>
        <row r="72">
          <cell r="B72" t="str">
            <v>Thanh Hóa</v>
          </cell>
          <cell r="C72">
            <v>13972</v>
          </cell>
          <cell r="F72">
            <v>176</v>
          </cell>
          <cell r="G72">
            <v>0</v>
          </cell>
          <cell r="H72">
            <v>13796</v>
          </cell>
          <cell r="I72">
            <v>10922</v>
          </cell>
          <cell r="J72">
            <v>7235</v>
          </cell>
          <cell r="K72">
            <v>105</v>
          </cell>
          <cell r="L72">
            <v>3433</v>
          </cell>
          <cell r="M72">
            <v>100</v>
          </cell>
          <cell r="N72">
            <v>19</v>
          </cell>
          <cell r="O72">
            <v>0</v>
          </cell>
          <cell r="P72">
            <v>30</v>
          </cell>
          <cell r="Q72">
            <v>2874</v>
          </cell>
        </row>
        <row r="73">
          <cell r="B73" t="str">
            <v>Trà Vinh</v>
          </cell>
          <cell r="C73">
            <v>14808</v>
          </cell>
          <cell r="F73">
            <v>111</v>
          </cell>
          <cell r="G73">
            <v>3</v>
          </cell>
          <cell r="H73">
            <v>14697</v>
          </cell>
          <cell r="I73">
            <v>11840</v>
          </cell>
          <cell r="J73">
            <v>6707</v>
          </cell>
          <cell r="K73">
            <v>180</v>
          </cell>
          <cell r="L73">
            <v>4730</v>
          </cell>
          <cell r="M73">
            <v>135</v>
          </cell>
          <cell r="N73">
            <v>3</v>
          </cell>
          <cell r="O73">
            <v>0</v>
          </cell>
          <cell r="P73">
            <v>85</v>
          </cell>
          <cell r="Q73">
            <v>2857</v>
          </cell>
        </row>
        <row r="74">
          <cell r="B74" t="str">
            <v>Vĩnh Long</v>
          </cell>
          <cell r="C74">
            <v>12827</v>
          </cell>
          <cell r="F74">
            <v>130</v>
          </cell>
          <cell r="G74">
            <v>0</v>
          </cell>
          <cell r="H74">
            <v>12697</v>
          </cell>
          <cell r="I74">
            <v>10125</v>
          </cell>
          <cell r="J74">
            <v>5569</v>
          </cell>
          <cell r="K74">
            <v>109</v>
          </cell>
          <cell r="L74">
            <v>4223</v>
          </cell>
          <cell r="M74">
            <v>195</v>
          </cell>
          <cell r="N74">
            <v>13</v>
          </cell>
          <cell r="O74">
            <v>0</v>
          </cell>
          <cell r="P74">
            <v>16</v>
          </cell>
          <cell r="Q74">
            <v>2572</v>
          </cell>
        </row>
        <row r="75">
          <cell r="B75" t="str">
            <v>Vĩnh Phúc</v>
          </cell>
          <cell r="C75">
            <v>7197</v>
          </cell>
          <cell r="F75">
            <v>96</v>
          </cell>
          <cell r="G75">
            <v>8</v>
          </cell>
          <cell r="H75">
            <v>7101</v>
          </cell>
          <cell r="I75">
            <v>5875</v>
          </cell>
          <cell r="J75">
            <v>4772</v>
          </cell>
          <cell r="K75">
            <v>54</v>
          </cell>
          <cell r="L75">
            <v>995</v>
          </cell>
          <cell r="M75">
            <v>34</v>
          </cell>
          <cell r="N75">
            <v>6</v>
          </cell>
          <cell r="O75">
            <v>1</v>
          </cell>
          <cell r="P75">
            <v>13</v>
          </cell>
          <cell r="Q75">
            <v>1226</v>
          </cell>
        </row>
        <row r="76">
          <cell r="B76" t="str">
            <v>Yên Bái</v>
          </cell>
          <cell r="C76">
            <v>5060</v>
          </cell>
          <cell r="F76">
            <v>47</v>
          </cell>
          <cell r="G76">
            <v>0</v>
          </cell>
          <cell r="H76">
            <v>5013</v>
          </cell>
          <cell r="I76">
            <v>3995</v>
          </cell>
          <cell r="J76">
            <v>3255</v>
          </cell>
          <cell r="K76">
            <v>84</v>
          </cell>
          <cell r="L76">
            <v>653</v>
          </cell>
          <cell r="M76">
            <v>3</v>
          </cell>
          <cell r="N76">
            <v>0</v>
          </cell>
          <cell r="O76">
            <v>0</v>
          </cell>
          <cell r="P76">
            <v>0</v>
          </cell>
          <cell r="Q76">
            <v>1018</v>
          </cell>
        </row>
      </sheetData>
      <sheetData sheetId="2">
        <row r="14">
          <cell r="B14" t="str">
            <v>An Giang</v>
          </cell>
          <cell r="C14">
            <v>2911963113</v>
          </cell>
          <cell r="F14">
            <v>70921940</v>
          </cell>
          <cell r="G14">
            <v>1346678</v>
          </cell>
          <cell r="H14">
            <v>2841041173</v>
          </cell>
          <cell r="I14">
            <v>1923683668</v>
          </cell>
          <cell r="J14">
            <v>286683454</v>
          </cell>
          <cell r="K14">
            <v>35861913</v>
          </cell>
          <cell r="L14">
            <v>12085</v>
          </cell>
          <cell r="M14">
            <v>1545110598</v>
          </cell>
          <cell r="N14">
            <v>48493972</v>
          </cell>
          <cell r="O14">
            <v>791955</v>
          </cell>
          <cell r="P14">
            <v>0</v>
          </cell>
          <cell r="Q14">
            <v>6729691</v>
          </cell>
          <cell r="R14">
            <v>917357505</v>
          </cell>
        </row>
        <row r="15">
          <cell r="B15" t="str">
            <v>Bạc Liêu</v>
          </cell>
          <cell r="C15">
            <v>635699175</v>
          </cell>
          <cell r="F15">
            <v>3349331</v>
          </cell>
          <cell r="G15">
            <v>0</v>
          </cell>
          <cell r="H15">
            <v>632349844</v>
          </cell>
          <cell r="I15">
            <v>437323282</v>
          </cell>
          <cell r="J15">
            <v>70878820</v>
          </cell>
          <cell r="K15">
            <v>27132071</v>
          </cell>
          <cell r="L15">
            <v>0</v>
          </cell>
          <cell r="M15">
            <v>335664277</v>
          </cell>
          <cell r="N15">
            <v>1721553</v>
          </cell>
          <cell r="O15">
            <v>205475</v>
          </cell>
          <cell r="P15">
            <v>989000</v>
          </cell>
          <cell r="Q15">
            <v>732086</v>
          </cell>
          <cell r="R15">
            <v>195026562</v>
          </cell>
        </row>
        <row r="16">
          <cell r="B16" t="str">
            <v>Bắc Giang</v>
          </cell>
          <cell r="C16">
            <v>1285569335.7</v>
          </cell>
          <cell r="F16">
            <v>257421987</v>
          </cell>
          <cell r="G16">
            <v>22408</v>
          </cell>
          <cell r="H16">
            <v>1028147348.7</v>
          </cell>
          <cell r="I16">
            <v>688484597.2</v>
          </cell>
          <cell r="J16">
            <v>106346614.839</v>
          </cell>
          <cell r="K16">
            <v>19989736.5</v>
          </cell>
          <cell r="L16">
            <v>29443</v>
          </cell>
          <cell r="M16">
            <v>483806855.861</v>
          </cell>
          <cell r="N16">
            <v>75464018</v>
          </cell>
          <cell r="O16">
            <v>113936</v>
          </cell>
          <cell r="P16">
            <v>0</v>
          </cell>
          <cell r="Q16">
            <v>2733993</v>
          </cell>
          <cell r="R16">
            <v>339662751.5</v>
          </cell>
        </row>
        <row r="17">
          <cell r="B17" t="str">
            <v>Bắc Kạn</v>
          </cell>
          <cell r="C17">
            <v>82897520</v>
          </cell>
          <cell r="F17">
            <v>2342872</v>
          </cell>
          <cell r="G17">
            <v>2468558</v>
          </cell>
          <cell r="H17">
            <v>80554621</v>
          </cell>
          <cell r="I17">
            <v>66119907</v>
          </cell>
          <cell r="J17">
            <v>9437941</v>
          </cell>
          <cell r="K17">
            <v>8681494</v>
          </cell>
          <cell r="L17">
            <v>26387</v>
          </cell>
          <cell r="M17">
            <v>46896924</v>
          </cell>
          <cell r="N17">
            <v>1077161</v>
          </cell>
          <cell r="O17">
            <v>0</v>
          </cell>
          <cell r="P17">
            <v>0</v>
          </cell>
          <cell r="Q17">
            <v>0</v>
          </cell>
          <cell r="R17">
            <v>14434714</v>
          </cell>
        </row>
        <row r="18">
          <cell r="B18" t="str">
            <v>Bắc Ninh</v>
          </cell>
          <cell r="C18">
            <v>1335660974.791</v>
          </cell>
          <cell r="F18">
            <v>78443666.333</v>
          </cell>
          <cell r="G18">
            <v>24139565</v>
          </cell>
          <cell r="H18">
            <v>1257217308.4579997</v>
          </cell>
          <cell r="I18">
            <v>1000383358.0370001</v>
          </cell>
          <cell r="J18">
            <v>126488949.971</v>
          </cell>
          <cell r="K18">
            <v>160310510</v>
          </cell>
          <cell r="L18">
            <v>108701</v>
          </cell>
          <cell r="M18">
            <v>701219464.066</v>
          </cell>
          <cell r="N18">
            <v>7408987</v>
          </cell>
          <cell r="O18">
            <v>166250</v>
          </cell>
          <cell r="P18">
            <v>0</v>
          </cell>
          <cell r="Q18">
            <v>4680496</v>
          </cell>
          <cell r="R18">
            <v>256833950.421</v>
          </cell>
        </row>
        <row r="19">
          <cell r="B19" t="str">
            <v>Bến Tre</v>
          </cell>
          <cell r="C19">
            <v>823921069.606</v>
          </cell>
          <cell r="F19">
            <v>31239840.11</v>
          </cell>
          <cell r="G19">
            <v>2051831.4</v>
          </cell>
          <cell r="H19">
            <v>792681229.4959999</v>
          </cell>
          <cell r="I19">
            <v>612402401.263</v>
          </cell>
          <cell r="J19">
            <v>124670121.315</v>
          </cell>
          <cell r="K19">
            <v>23872930.787999995</v>
          </cell>
          <cell r="L19">
            <v>0</v>
          </cell>
          <cell r="M19">
            <v>448286565.368</v>
          </cell>
          <cell r="N19">
            <v>13028613.617999999</v>
          </cell>
          <cell r="O19">
            <v>39729.87</v>
          </cell>
          <cell r="P19">
            <v>0</v>
          </cell>
          <cell r="Q19">
            <v>2504440.304</v>
          </cell>
          <cell r="R19">
            <v>180278828.23300004</v>
          </cell>
        </row>
        <row r="20">
          <cell r="B20" t="str">
            <v>Bình Dương</v>
          </cell>
          <cell r="C20">
            <v>5146314844</v>
          </cell>
          <cell r="F20">
            <v>126421275</v>
          </cell>
          <cell r="G20">
            <v>153792376</v>
          </cell>
          <cell r="H20">
            <v>5019893569</v>
          </cell>
          <cell r="I20">
            <v>4344627243</v>
          </cell>
          <cell r="J20">
            <v>813403744</v>
          </cell>
          <cell r="K20">
            <v>188065498</v>
          </cell>
          <cell r="L20">
            <v>0</v>
          </cell>
          <cell r="M20">
            <v>3045707423</v>
          </cell>
          <cell r="N20">
            <v>203435719</v>
          </cell>
          <cell r="O20">
            <v>26759492</v>
          </cell>
          <cell r="P20">
            <v>0</v>
          </cell>
          <cell r="Q20">
            <v>67255367</v>
          </cell>
          <cell r="R20">
            <v>675266326</v>
          </cell>
        </row>
        <row r="21">
          <cell r="B21" t="str">
            <v>Bình Định</v>
          </cell>
          <cell r="C21">
            <v>1187340155</v>
          </cell>
          <cell r="F21">
            <v>14323058</v>
          </cell>
          <cell r="G21">
            <v>1770383</v>
          </cell>
          <cell r="H21">
            <v>1173017097</v>
          </cell>
          <cell r="I21">
            <v>675194550</v>
          </cell>
          <cell r="J21">
            <v>106794677</v>
          </cell>
          <cell r="K21">
            <v>38947709</v>
          </cell>
          <cell r="L21">
            <v>34538</v>
          </cell>
          <cell r="M21">
            <v>481204914</v>
          </cell>
          <cell r="N21">
            <v>16109113</v>
          </cell>
          <cell r="O21">
            <v>999346</v>
          </cell>
          <cell r="P21">
            <v>0</v>
          </cell>
          <cell r="Q21">
            <v>31104253</v>
          </cell>
          <cell r="R21">
            <v>497822547</v>
          </cell>
        </row>
        <row r="22">
          <cell r="B22" t="str">
            <v>Bình Phước</v>
          </cell>
          <cell r="C22">
            <v>1295388969.7099998</v>
          </cell>
          <cell r="F22">
            <v>39487143</v>
          </cell>
          <cell r="G22">
            <v>82400</v>
          </cell>
          <cell r="H22">
            <v>1255901826.7099998</v>
          </cell>
          <cell r="I22">
            <v>851026174.71</v>
          </cell>
          <cell r="J22">
            <v>109668011.776</v>
          </cell>
          <cell r="K22">
            <v>46883192</v>
          </cell>
          <cell r="L22">
            <v>0</v>
          </cell>
          <cell r="M22">
            <v>651356553.934</v>
          </cell>
          <cell r="N22">
            <v>35188643</v>
          </cell>
          <cell r="O22">
            <v>3270266</v>
          </cell>
          <cell r="P22">
            <v>0</v>
          </cell>
          <cell r="Q22">
            <v>4659508</v>
          </cell>
          <cell r="R22">
            <v>404875652</v>
          </cell>
        </row>
        <row r="23">
          <cell r="B23" t="str">
            <v>Bình Thuận</v>
          </cell>
          <cell r="C23">
            <v>1446007674</v>
          </cell>
          <cell r="F23">
            <v>14804535</v>
          </cell>
          <cell r="G23">
            <v>7065161</v>
          </cell>
          <cell r="H23">
            <v>1431203139</v>
          </cell>
          <cell r="I23">
            <v>905775690</v>
          </cell>
          <cell r="J23">
            <v>116476656</v>
          </cell>
          <cell r="K23">
            <v>50070882</v>
          </cell>
          <cell r="L23">
            <v>4000</v>
          </cell>
          <cell r="M23">
            <v>615339561</v>
          </cell>
          <cell r="N23">
            <v>79436729</v>
          </cell>
          <cell r="O23">
            <v>12055791</v>
          </cell>
          <cell r="P23">
            <v>0</v>
          </cell>
          <cell r="Q23">
            <v>32392071</v>
          </cell>
          <cell r="R23">
            <v>525427449</v>
          </cell>
        </row>
        <row r="24">
          <cell r="B24" t="str">
            <v>BR-Vũng Tàu</v>
          </cell>
          <cell r="C24">
            <v>2856513718.6990004</v>
          </cell>
          <cell r="F24">
            <v>133847369.27</v>
          </cell>
          <cell r="G24">
            <v>181438573.783</v>
          </cell>
          <cell r="H24">
            <v>2722666349.429</v>
          </cell>
          <cell r="I24">
            <v>2013599335.864</v>
          </cell>
          <cell r="J24">
            <v>488953102.66</v>
          </cell>
          <cell r="K24">
            <v>96385550.098</v>
          </cell>
          <cell r="L24">
            <v>4700</v>
          </cell>
          <cell r="M24">
            <v>1371072566.394</v>
          </cell>
          <cell r="N24">
            <v>48126115.712</v>
          </cell>
          <cell r="O24">
            <v>9057301</v>
          </cell>
          <cell r="P24">
            <v>0</v>
          </cell>
          <cell r="Q24">
            <v>0</v>
          </cell>
          <cell r="R24">
            <v>709067013.565</v>
          </cell>
        </row>
        <row r="25">
          <cell r="B25" t="str">
            <v>Cà Mau</v>
          </cell>
          <cell r="C25">
            <v>955487518</v>
          </cell>
          <cell r="F25">
            <v>30576633</v>
          </cell>
          <cell r="G25">
            <v>493207</v>
          </cell>
          <cell r="H25">
            <v>924910885</v>
          </cell>
          <cell r="I25">
            <v>527353287</v>
          </cell>
          <cell r="J25">
            <v>133135960</v>
          </cell>
          <cell r="K25">
            <v>20914130</v>
          </cell>
          <cell r="L25">
            <v>47189</v>
          </cell>
          <cell r="M25">
            <v>309542276</v>
          </cell>
          <cell r="N25">
            <v>10061764</v>
          </cell>
          <cell r="O25">
            <v>52910751</v>
          </cell>
          <cell r="P25">
            <v>0</v>
          </cell>
          <cell r="Q25">
            <v>741217</v>
          </cell>
          <cell r="R25">
            <v>397557598</v>
          </cell>
        </row>
        <row r="26">
          <cell r="B26" t="str">
            <v>Cao Bằng</v>
          </cell>
          <cell r="C26">
            <v>49815646</v>
          </cell>
          <cell r="F26">
            <v>468633</v>
          </cell>
          <cell r="G26">
            <v>9337894</v>
          </cell>
          <cell r="H26">
            <v>49347013</v>
          </cell>
          <cell r="I26">
            <v>27851539</v>
          </cell>
          <cell r="J26">
            <v>12173172</v>
          </cell>
          <cell r="K26">
            <v>455735</v>
          </cell>
          <cell r="L26">
            <v>48433</v>
          </cell>
          <cell r="M26">
            <v>15003458</v>
          </cell>
          <cell r="N26">
            <v>2000</v>
          </cell>
          <cell r="O26">
            <v>151773</v>
          </cell>
          <cell r="P26">
            <v>0</v>
          </cell>
          <cell r="Q26">
            <v>16968</v>
          </cell>
          <cell r="R26">
            <v>21495474</v>
          </cell>
        </row>
        <row r="27">
          <cell r="B27" t="str">
            <v>Cần Thơ</v>
          </cell>
          <cell r="C27">
            <v>2966701161.791</v>
          </cell>
          <cell r="F27">
            <v>101100188</v>
          </cell>
          <cell r="G27">
            <v>509536107</v>
          </cell>
          <cell r="H27">
            <v>2865600973.791</v>
          </cell>
          <cell r="I27">
            <v>2317036920.791</v>
          </cell>
          <cell r="J27">
            <v>458479567.697</v>
          </cell>
          <cell r="K27">
            <v>49108005</v>
          </cell>
          <cell r="L27">
            <v>0</v>
          </cell>
          <cell r="M27">
            <v>1687876988.094</v>
          </cell>
          <cell r="N27">
            <v>58430571</v>
          </cell>
          <cell r="O27">
            <v>23767949</v>
          </cell>
          <cell r="P27">
            <v>37508</v>
          </cell>
          <cell r="Q27">
            <v>39336332</v>
          </cell>
          <cell r="R27">
            <v>548564053</v>
          </cell>
        </row>
        <row r="28">
          <cell r="B28" t="str">
            <v>Đà Nẵng</v>
          </cell>
          <cell r="C28">
            <v>2591683488</v>
          </cell>
          <cell r="F28">
            <v>181357452</v>
          </cell>
          <cell r="G28">
            <v>265093709</v>
          </cell>
          <cell r="H28">
            <v>2410326036</v>
          </cell>
          <cell r="I28">
            <v>2042142853.948</v>
          </cell>
          <cell r="J28">
            <v>278327846</v>
          </cell>
          <cell r="K28">
            <v>66800014</v>
          </cell>
          <cell r="L28">
            <v>34700</v>
          </cell>
          <cell r="M28">
            <v>1658371961.948</v>
          </cell>
          <cell r="N28">
            <v>14229245</v>
          </cell>
          <cell r="O28">
            <v>17359816</v>
          </cell>
          <cell r="P28">
            <v>0</v>
          </cell>
          <cell r="Q28">
            <v>7019271</v>
          </cell>
          <cell r="R28">
            <v>368183182.052</v>
          </cell>
        </row>
        <row r="29">
          <cell r="B29" t="str">
            <v>Đắk Lắc</v>
          </cell>
          <cell r="C29">
            <v>1657789396</v>
          </cell>
          <cell r="F29">
            <v>28790896</v>
          </cell>
          <cell r="G29">
            <v>23757595</v>
          </cell>
          <cell r="H29">
            <v>1628998500</v>
          </cell>
          <cell r="I29">
            <v>1155749427</v>
          </cell>
          <cell r="J29">
            <v>225647842</v>
          </cell>
          <cell r="K29">
            <v>78477207</v>
          </cell>
          <cell r="L29">
            <v>137993</v>
          </cell>
          <cell r="M29">
            <v>760879947</v>
          </cell>
          <cell r="N29">
            <v>53819781</v>
          </cell>
          <cell r="O29">
            <v>16645387</v>
          </cell>
          <cell r="P29">
            <v>0</v>
          </cell>
          <cell r="Q29">
            <v>20141270</v>
          </cell>
          <cell r="R29">
            <v>473249073</v>
          </cell>
        </row>
        <row r="30">
          <cell r="B30" t="str">
            <v>Đắk Nông</v>
          </cell>
          <cell r="C30">
            <v>733430228</v>
          </cell>
          <cell r="F30">
            <v>712702</v>
          </cell>
          <cell r="G30">
            <v>22910887</v>
          </cell>
          <cell r="H30">
            <v>732717526</v>
          </cell>
          <cell r="I30">
            <v>552208412</v>
          </cell>
          <cell r="J30">
            <v>35023799</v>
          </cell>
          <cell r="K30">
            <v>4414927</v>
          </cell>
          <cell r="L30">
            <v>5000</v>
          </cell>
          <cell r="M30">
            <v>500522789</v>
          </cell>
          <cell r="N30">
            <v>11565497</v>
          </cell>
          <cell r="O30">
            <v>31400</v>
          </cell>
          <cell r="P30">
            <v>0</v>
          </cell>
          <cell r="Q30">
            <v>645000</v>
          </cell>
          <cell r="R30">
            <v>180509114</v>
          </cell>
        </row>
        <row r="31">
          <cell r="B31" t="str">
            <v>Điện Biên</v>
          </cell>
          <cell r="C31">
            <v>123077631</v>
          </cell>
          <cell r="F31">
            <v>4960560</v>
          </cell>
          <cell r="G31">
            <v>0</v>
          </cell>
          <cell r="H31">
            <v>118117071</v>
          </cell>
          <cell r="I31">
            <v>103617703</v>
          </cell>
          <cell r="J31">
            <v>54531006</v>
          </cell>
          <cell r="K31">
            <v>2947559</v>
          </cell>
          <cell r="L31">
            <v>115503</v>
          </cell>
          <cell r="M31">
            <v>43208011</v>
          </cell>
          <cell r="N31">
            <v>1157042</v>
          </cell>
          <cell r="O31">
            <v>0</v>
          </cell>
          <cell r="P31">
            <v>0</v>
          </cell>
          <cell r="Q31">
            <v>1658582</v>
          </cell>
          <cell r="R31">
            <v>14499368</v>
          </cell>
        </row>
        <row r="32">
          <cell r="B32" t="str">
            <v>Đồng Nai</v>
          </cell>
          <cell r="C32">
            <v>3881482427</v>
          </cell>
          <cell r="F32">
            <v>245943806</v>
          </cell>
          <cell r="G32">
            <v>73263193</v>
          </cell>
          <cell r="H32">
            <v>3635538621</v>
          </cell>
          <cell r="I32">
            <v>2408749475</v>
          </cell>
          <cell r="J32">
            <v>406180786</v>
          </cell>
          <cell r="K32">
            <v>209062898</v>
          </cell>
          <cell r="L32">
            <v>92199</v>
          </cell>
          <cell r="M32">
            <v>1687675297</v>
          </cell>
          <cell r="N32">
            <v>89161172</v>
          </cell>
          <cell r="O32">
            <v>11423256</v>
          </cell>
          <cell r="P32">
            <v>687000</v>
          </cell>
          <cell r="Q32">
            <v>4466867</v>
          </cell>
          <cell r="R32">
            <v>1226789146</v>
          </cell>
        </row>
        <row r="33">
          <cell r="B33" t="str">
            <v>Đồng Tháp</v>
          </cell>
          <cell r="C33">
            <v>1482624338</v>
          </cell>
          <cell r="F33">
            <v>45318602</v>
          </cell>
          <cell r="G33">
            <v>0</v>
          </cell>
          <cell r="H33">
            <v>1437305736</v>
          </cell>
          <cell r="I33">
            <v>909178347</v>
          </cell>
          <cell r="J33">
            <v>187812100</v>
          </cell>
          <cell r="K33">
            <v>26750328</v>
          </cell>
          <cell r="L33">
            <v>73039</v>
          </cell>
          <cell r="M33">
            <v>673751891</v>
          </cell>
          <cell r="N33">
            <v>17142733</v>
          </cell>
          <cell r="O33">
            <v>1591498</v>
          </cell>
          <cell r="P33">
            <v>0</v>
          </cell>
          <cell r="Q33">
            <v>2056758</v>
          </cell>
          <cell r="R33">
            <v>528127389</v>
          </cell>
        </row>
        <row r="34">
          <cell r="B34" t="str">
            <v>Gia Lai</v>
          </cell>
          <cell r="C34">
            <v>1075975583.559</v>
          </cell>
          <cell r="F34">
            <v>14078125.869</v>
          </cell>
          <cell r="G34">
            <v>74220728</v>
          </cell>
          <cell r="H34">
            <v>1061897457.688</v>
          </cell>
          <cell r="I34">
            <v>733524189.624</v>
          </cell>
          <cell r="J34">
            <v>114346014.425</v>
          </cell>
          <cell r="K34">
            <v>89156576.588</v>
          </cell>
          <cell r="L34">
            <v>10250</v>
          </cell>
          <cell r="M34">
            <v>471244357.51</v>
          </cell>
          <cell r="N34">
            <v>55881500.471</v>
          </cell>
          <cell r="O34">
            <v>1796351.63</v>
          </cell>
          <cell r="P34">
            <v>0</v>
          </cell>
          <cell r="Q34">
            <v>1089139</v>
          </cell>
          <cell r="R34">
            <v>328373268.064</v>
          </cell>
        </row>
        <row r="35">
          <cell r="B35" t="str">
            <v>Hà Giang</v>
          </cell>
          <cell r="C35">
            <v>74027714</v>
          </cell>
          <cell r="F35">
            <v>5195182</v>
          </cell>
          <cell r="G35">
            <v>10200</v>
          </cell>
          <cell r="H35">
            <v>68832532</v>
          </cell>
          <cell r="I35">
            <v>27859967</v>
          </cell>
          <cell r="J35">
            <v>7111352</v>
          </cell>
          <cell r="K35">
            <v>623819</v>
          </cell>
          <cell r="L35">
            <v>20295</v>
          </cell>
          <cell r="M35">
            <v>15065145</v>
          </cell>
          <cell r="N35">
            <v>2961726</v>
          </cell>
          <cell r="O35">
            <v>1827580</v>
          </cell>
          <cell r="P35">
            <v>0</v>
          </cell>
          <cell r="Q35">
            <v>250050</v>
          </cell>
          <cell r="R35">
            <v>40972565</v>
          </cell>
        </row>
        <row r="36">
          <cell r="B36" t="str">
            <v>Hà Nam</v>
          </cell>
          <cell r="C36">
            <v>189926373</v>
          </cell>
          <cell r="F36">
            <v>285542</v>
          </cell>
          <cell r="G36">
            <v>0</v>
          </cell>
          <cell r="H36">
            <v>189640831</v>
          </cell>
          <cell r="I36">
            <v>169611500</v>
          </cell>
          <cell r="J36">
            <v>53581722</v>
          </cell>
          <cell r="K36">
            <v>2088880</v>
          </cell>
          <cell r="L36">
            <v>10956</v>
          </cell>
          <cell r="M36">
            <v>34587331</v>
          </cell>
          <cell r="N36">
            <v>2430</v>
          </cell>
          <cell r="O36">
            <v>77425295</v>
          </cell>
          <cell r="P36">
            <v>0</v>
          </cell>
          <cell r="Q36">
            <v>1914886</v>
          </cell>
          <cell r="R36">
            <v>20029331</v>
          </cell>
        </row>
        <row r="37">
          <cell r="B37" t="str">
            <v>Hà Nội</v>
          </cell>
          <cell r="C37">
            <v>21631722958.927002</v>
          </cell>
          <cell r="F37">
            <v>1312661106</v>
          </cell>
          <cell r="G37">
            <v>8031917</v>
          </cell>
          <cell r="H37">
            <v>20319061852.927002</v>
          </cell>
          <cell r="I37">
            <v>16471441830.866999</v>
          </cell>
          <cell r="J37">
            <v>2250345710.2000003</v>
          </cell>
          <cell r="K37">
            <v>464043494.031</v>
          </cell>
          <cell r="L37">
            <v>786151</v>
          </cell>
          <cell r="M37">
            <v>13349710069.636</v>
          </cell>
          <cell r="N37">
            <v>121565377</v>
          </cell>
          <cell r="O37">
            <v>208595800</v>
          </cell>
          <cell r="P37">
            <v>0</v>
          </cell>
          <cell r="Q37">
            <v>76395229</v>
          </cell>
          <cell r="R37">
            <v>3847620022.06</v>
          </cell>
        </row>
        <row r="38">
          <cell r="B38" t="str">
            <v>Hà Tĩnh</v>
          </cell>
          <cell r="C38">
            <v>450439611</v>
          </cell>
          <cell r="F38">
            <v>2478832</v>
          </cell>
          <cell r="G38">
            <v>0</v>
          </cell>
          <cell r="H38">
            <v>447960779</v>
          </cell>
          <cell r="I38">
            <v>100831907</v>
          </cell>
          <cell r="J38">
            <v>54792793</v>
          </cell>
          <cell r="K38">
            <v>3309221</v>
          </cell>
          <cell r="L38">
            <v>50672</v>
          </cell>
          <cell r="M38">
            <v>40531299</v>
          </cell>
          <cell r="N38">
            <v>2133101</v>
          </cell>
          <cell r="O38">
            <v>0</v>
          </cell>
          <cell r="P38">
            <v>0</v>
          </cell>
          <cell r="Q38">
            <v>14821</v>
          </cell>
          <cell r="R38">
            <v>347128872</v>
          </cell>
        </row>
        <row r="39">
          <cell r="B39" t="str">
            <v>Hải Dương</v>
          </cell>
          <cell r="C39">
            <v>610467004</v>
          </cell>
          <cell r="F39">
            <v>22854516</v>
          </cell>
          <cell r="G39">
            <v>0</v>
          </cell>
          <cell r="H39">
            <v>587612488</v>
          </cell>
          <cell r="I39">
            <v>511678234</v>
          </cell>
          <cell r="J39">
            <v>56044971</v>
          </cell>
          <cell r="K39">
            <v>91863364</v>
          </cell>
          <cell r="L39">
            <v>67128</v>
          </cell>
          <cell r="M39">
            <v>339163724</v>
          </cell>
          <cell r="N39">
            <v>4117208</v>
          </cell>
          <cell r="O39">
            <v>18582740</v>
          </cell>
          <cell r="P39">
            <v>0</v>
          </cell>
          <cell r="Q39">
            <v>1839099</v>
          </cell>
          <cell r="R39">
            <v>75934254</v>
          </cell>
        </row>
        <row r="40">
          <cell r="B40" t="str">
            <v>Hải Phòng</v>
          </cell>
          <cell r="C40">
            <v>4539164163</v>
          </cell>
          <cell r="F40">
            <v>91703826</v>
          </cell>
          <cell r="G40">
            <v>26322032</v>
          </cell>
          <cell r="H40">
            <v>4447460337</v>
          </cell>
          <cell r="I40">
            <v>2830119327</v>
          </cell>
          <cell r="J40">
            <v>370040626</v>
          </cell>
          <cell r="K40">
            <v>275184824</v>
          </cell>
          <cell r="L40">
            <v>34448</v>
          </cell>
          <cell r="M40">
            <v>2140864571</v>
          </cell>
          <cell r="N40">
            <v>1269668</v>
          </cell>
          <cell r="O40">
            <v>37550089</v>
          </cell>
          <cell r="P40">
            <v>0</v>
          </cell>
          <cell r="Q40">
            <v>5175101</v>
          </cell>
          <cell r="R40">
            <v>1617341010</v>
          </cell>
        </row>
        <row r="41">
          <cell r="B41" t="str">
            <v>Hậu Giang</v>
          </cell>
          <cell r="C41">
            <v>670719496</v>
          </cell>
          <cell r="F41">
            <v>9887720</v>
          </cell>
          <cell r="G41">
            <v>0</v>
          </cell>
          <cell r="H41">
            <v>660831776</v>
          </cell>
          <cell r="I41">
            <v>400437766</v>
          </cell>
          <cell r="J41">
            <v>52648055</v>
          </cell>
          <cell r="K41">
            <v>13355037</v>
          </cell>
          <cell r="L41">
            <v>0</v>
          </cell>
          <cell r="M41">
            <v>325587358</v>
          </cell>
          <cell r="N41">
            <v>5429233</v>
          </cell>
          <cell r="O41">
            <v>448698</v>
          </cell>
          <cell r="P41">
            <v>0</v>
          </cell>
          <cell r="Q41">
            <v>2969385</v>
          </cell>
          <cell r="R41">
            <v>260394010</v>
          </cell>
        </row>
        <row r="42">
          <cell r="B42" t="str">
            <v>Hòa Bình</v>
          </cell>
          <cell r="C42">
            <v>222208480.141</v>
          </cell>
          <cell r="F42">
            <v>34602815.888</v>
          </cell>
          <cell r="G42">
            <v>0</v>
          </cell>
          <cell r="H42">
            <v>187605664.087</v>
          </cell>
          <cell r="I42">
            <v>141456162.416</v>
          </cell>
          <cell r="J42">
            <v>13752779.706</v>
          </cell>
          <cell r="K42">
            <v>9097965.389</v>
          </cell>
          <cell r="L42">
            <v>12790</v>
          </cell>
          <cell r="M42">
            <v>110554260.521</v>
          </cell>
          <cell r="N42">
            <v>1380696.8</v>
          </cell>
          <cell r="O42">
            <v>150141</v>
          </cell>
          <cell r="P42">
            <v>0</v>
          </cell>
          <cell r="Q42">
            <v>6507529</v>
          </cell>
          <cell r="R42">
            <v>46149501.671000004</v>
          </cell>
        </row>
        <row r="43">
          <cell r="B43" t="str">
            <v>Hồ Chí Minh</v>
          </cell>
          <cell r="C43">
            <v>72508537564.295</v>
          </cell>
          <cell r="F43">
            <v>2546991445.506</v>
          </cell>
          <cell r="G43">
            <v>0</v>
          </cell>
          <cell r="H43">
            <v>69961546118.684</v>
          </cell>
          <cell r="I43">
            <v>47328809751.663</v>
          </cell>
          <cell r="J43">
            <v>9146895412.068</v>
          </cell>
          <cell r="K43">
            <v>6721728956.662</v>
          </cell>
          <cell r="L43">
            <v>177146</v>
          </cell>
          <cell r="M43">
            <v>29079004943.415997</v>
          </cell>
          <cell r="N43">
            <v>1119591003.001</v>
          </cell>
          <cell r="O43">
            <v>498395406</v>
          </cell>
          <cell r="P43">
            <v>34487745</v>
          </cell>
          <cell r="Q43">
            <v>728529139.5159999</v>
          </cell>
          <cell r="R43">
            <v>22632736367.021004</v>
          </cell>
        </row>
        <row r="44">
          <cell r="B44" t="str">
            <v>Hưng Yên</v>
          </cell>
          <cell r="C44">
            <v>577617772.24</v>
          </cell>
          <cell r="F44">
            <v>26461779</v>
          </cell>
          <cell r="G44">
            <v>32516447</v>
          </cell>
          <cell r="H44">
            <v>551155993.3529999</v>
          </cell>
          <cell r="I44">
            <v>468362436.224</v>
          </cell>
          <cell r="J44">
            <v>53151038.643</v>
          </cell>
          <cell r="K44">
            <v>26028603.783</v>
          </cell>
          <cell r="L44">
            <v>84459</v>
          </cell>
          <cell r="M44">
            <v>327165319.302</v>
          </cell>
          <cell r="N44">
            <v>151750</v>
          </cell>
          <cell r="O44">
            <v>17363871</v>
          </cell>
          <cell r="P44">
            <v>0</v>
          </cell>
          <cell r="Q44">
            <v>44417394.496</v>
          </cell>
          <cell r="R44">
            <v>82793557.12900001</v>
          </cell>
        </row>
        <row r="45">
          <cell r="B45" t="str">
            <v>Kiên Giang</v>
          </cell>
          <cell r="C45">
            <v>1841926792</v>
          </cell>
          <cell r="F45">
            <v>109416970</v>
          </cell>
          <cell r="G45">
            <v>66463</v>
          </cell>
          <cell r="H45">
            <v>1732509822</v>
          </cell>
          <cell r="I45">
            <v>1423316934</v>
          </cell>
          <cell r="J45">
            <v>324327958</v>
          </cell>
          <cell r="K45">
            <v>47086159</v>
          </cell>
          <cell r="L45">
            <v>24317</v>
          </cell>
          <cell r="M45">
            <v>995414788</v>
          </cell>
          <cell r="N45">
            <v>38097728</v>
          </cell>
          <cell r="O45">
            <v>15332183</v>
          </cell>
          <cell r="P45">
            <v>557992</v>
          </cell>
          <cell r="Q45">
            <v>2475809</v>
          </cell>
          <cell r="R45">
            <v>309192888</v>
          </cell>
        </row>
        <row r="46">
          <cell r="B46" t="str">
            <v>Kon Tum</v>
          </cell>
          <cell r="C46">
            <v>718033950.5869999</v>
          </cell>
          <cell r="F46">
            <v>3571149.0790000004</v>
          </cell>
          <cell r="G46">
            <v>116179723.72299999</v>
          </cell>
          <cell r="H46">
            <v>714462801.5079999</v>
          </cell>
          <cell r="I46">
            <v>364450535.26299995</v>
          </cell>
          <cell r="J46">
            <v>64636218.42299999</v>
          </cell>
          <cell r="K46">
            <v>21277706.642</v>
          </cell>
          <cell r="L46">
            <v>17689.34</v>
          </cell>
          <cell r="M46">
            <v>264370340.15699998</v>
          </cell>
          <cell r="N46">
            <v>13573642.001</v>
          </cell>
          <cell r="O46">
            <v>574938.7</v>
          </cell>
          <cell r="P46">
            <v>0</v>
          </cell>
          <cell r="Q46">
            <v>0</v>
          </cell>
          <cell r="R46">
            <v>350012266.245</v>
          </cell>
        </row>
        <row r="47">
          <cell r="B47" t="str">
            <v>Khánh Hòa</v>
          </cell>
          <cell r="C47">
            <v>1634601233.0259998</v>
          </cell>
          <cell r="F47">
            <v>17206657.185000002</v>
          </cell>
          <cell r="G47">
            <v>60984237.666999996</v>
          </cell>
          <cell r="H47">
            <v>1617394575.776</v>
          </cell>
          <cell r="I47">
            <v>1259677622.3470001</v>
          </cell>
          <cell r="J47">
            <v>301956603.18</v>
          </cell>
          <cell r="K47">
            <v>84698619.44700001</v>
          </cell>
          <cell r="L47">
            <v>32017</v>
          </cell>
          <cell r="M47">
            <v>847899506.4629999</v>
          </cell>
          <cell r="N47">
            <v>23094647.408999998</v>
          </cell>
          <cell r="O47">
            <v>661500.001</v>
          </cell>
          <cell r="P47">
            <v>0</v>
          </cell>
          <cell r="Q47">
            <v>1334728.847</v>
          </cell>
          <cell r="R47">
            <v>357716953.679</v>
          </cell>
        </row>
        <row r="48">
          <cell r="B48" t="str">
            <v>Lai Châu</v>
          </cell>
          <cell r="C48">
            <v>38167520</v>
          </cell>
          <cell r="F48">
            <v>1706156</v>
          </cell>
          <cell r="G48">
            <v>0</v>
          </cell>
          <cell r="H48">
            <v>36461364</v>
          </cell>
          <cell r="I48">
            <v>27761607</v>
          </cell>
          <cell r="J48">
            <v>5404171</v>
          </cell>
          <cell r="K48">
            <v>438896</v>
          </cell>
          <cell r="L48">
            <v>4835</v>
          </cell>
          <cell r="M48">
            <v>21810190</v>
          </cell>
          <cell r="N48">
            <v>23750</v>
          </cell>
          <cell r="O48">
            <v>0</v>
          </cell>
          <cell r="P48">
            <v>0</v>
          </cell>
          <cell r="Q48">
            <v>79765</v>
          </cell>
          <cell r="R48">
            <v>8699757</v>
          </cell>
        </row>
        <row r="49">
          <cell r="B49" t="str">
            <v>Lạng Sơn</v>
          </cell>
          <cell r="C49">
            <v>131146980</v>
          </cell>
          <cell r="F49">
            <v>16652787</v>
          </cell>
          <cell r="G49">
            <v>0</v>
          </cell>
          <cell r="H49">
            <v>114494193</v>
          </cell>
          <cell r="I49">
            <v>67661910</v>
          </cell>
          <cell r="J49">
            <v>20391172</v>
          </cell>
          <cell r="K49">
            <v>1431738</v>
          </cell>
          <cell r="L49">
            <v>221344</v>
          </cell>
          <cell r="M49">
            <v>45463734</v>
          </cell>
          <cell r="N49">
            <v>116364</v>
          </cell>
          <cell r="O49">
            <v>35658</v>
          </cell>
          <cell r="P49">
            <v>0</v>
          </cell>
          <cell r="Q49">
            <v>1900</v>
          </cell>
          <cell r="R49">
            <v>46832283</v>
          </cell>
        </row>
        <row r="50">
          <cell r="B50" t="str">
            <v>Lào Cai</v>
          </cell>
          <cell r="C50">
            <v>108639283.251</v>
          </cell>
          <cell r="F50">
            <v>600745</v>
          </cell>
          <cell r="G50">
            <v>21524646</v>
          </cell>
          <cell r="H50">
            <v>108038538</v>
          </cell>
          <cell r="I50">
            <v>85695437</v>
          </cell>
          <cell r="J50">
            <v>19248509</v>
          </cell>
          <cell r="K50">
            <v>13979527</v>
          </cell>
          <cell r="L50">
            <v>111828</v>
          </cell>
          <cell r="M50">
            <v>51558468</v>
          </cell>
          <cell r="N50">
            <v>646865</v>
          </cell>
          <cell r="O50">
            <v>0</v>
          </cell>
          <cell r="P50">
            <v>0</v>
          </cell>
          <cell r="Q50">
            <v>150240</v>
          </cell>
          <cell r="R50">
            <v>22343101</v>
          </cell>
        </row>
        <row r="51">
          <cell r="B51" t="str">
            <v>Lâm Đồng</v>
          </cell>
          <cell r="C51">
            <v>2624733731</v>
          </cell>
          <cell r="F51">
            <v>14884053</v>
          </cell>
          <cell r="G51">
            <v>0</v>
          </cell>
          <cell r="H51">
            <v>2609849678</v>
          </cell>
          <cell r="I51">
            <v>1190846079</v>
          </cell>
          <cell r="J51">
            <v>238005012</v>
          </cell>
          <cell r="K51">
            <v>91530776</v>
          </cell>
          <cell r="L51">
            <v>63318</v>
          </cell>
          <cell r="M51">
            <v>838384440</v>
          </cell>
          <cell r="N51">
            <v>17569675</v>
          </cell>
          <cell r="O51">
            <v>628099</v>
          </cell>
          <cell r="P51">
            <v>0</v>
          </cell>
          <cell r="Q51">
            <v>4664759</v>
          </cell>
          <cell r="R51">
            <v>1419003599</v>
          </cell>
        </row>
        <row r="52">
          <cell r="B52" t="str">
            <v>Long An</v>
          </cell>
          <cell r="C52">
            <v>4801969578</v>
          </cell>
          <cell r="F52">
            <v>171633702</v>
          </cell>
          <cell r="G52">
            <v>840744250</v>
          </cell>
          <cell r="H52">
            <v>4630335876</v>
          </cell>
          <cell r="I52">
            <v>2917087763</v>
          </cell>
          <cell r="J52">
            <v>587713729</v>
          </cell>
          <cell r="K52">
            <v>73917800</v>
          </cell>
          <cell r="L52">
            <v>50279</v>
          </cell>
          <cell r="M52">
            <v>2128308170</v>
          </cell>
          <cell r="N52">
            <v>79217288</v>
          </cell>
          <cell r="O52">
            <v>14200125</v>
          </cell>
          <cell r="P52">
            <v>0</v>
          </cell>
          <cell r="Q52">
            <v>33680372</v>
          </cell>
          <cell r="R52">
            <v>1713248113</v>
          </cell>
        </row>
        <row r="53">
          <cell r="B53" t="str">
            <v>Nam Định</v>
          </cell>
          <cell r="C53">
            <v>448227966</v>
          </cell>
          <cell r="F53">
            <v>68756398</v>
          </cell>
          <cell r="G53">
            <v>0</v>
          </cell>
          <cell r="H53">
            <v>379471568</v>
          </cell>
          <cell r="I53">
            <v>168760397</v>
          </cell>
          <cell r="J53">
            <v>29583577</v>
          </cell>
          <cell r="K53">
            <v>51741791</v>
          </cell>
          <cell r="L53">
            <v>155787</v>
          </cell>
          <cell r="M53">
            <v>73909805</v>
          </cell>
          <cell r="N53">
            <v>4441724</v>
          </cell>
          <cell r="O53">
            <v>4219321</v>
          </cell>
          <cell r="P53">
            <v>0</v>
          </cell>
          <cell r="Q53">
            <v>4708392</v>
          </cell>
          <cell r="R53">
            <v>210711171</v>
          </cell>
        </row>
        <row r="54">
          <cell r="B54" t="str">
            <v>Ninh Bình</v>
          </cell>
          <cell r="C54">
            <v>591951267.354</v>
          </cell>
          <cell r="F54">
            <v>54938768</v>
          </cell>
          <cell r="G54">
            <v>69352996</v>
          </cell>
          <cell r="H54">
            <v>537012499.019</v>
          </cell>
          <cell r="I54">
            <v>501371635.748</v>
          </cell>
          <cell r="J54">
            <v>56257155</v>
          </cell>
          <cell r="K54">
            <v>10283482</v>
          </cell>
          <cell r="L54">
            <v>7200</v>
          </cell>
          <cell r="M54">
            <v>427076944.748</v>
          </cell>
          <cell r="N54">
            <v>183338</v>
          </cell>
          <cell r="O54">
            <v>0</v>
          </cell>
          <cell r="P54">
            <v>0</v>
          </cell>
          <cell r="Q54">
            <v>7563516</v>
          </cell>
          <cell r="R54">
            <v>35640863.271</v>
          </cell>
        </row>
        <row r="55">
          <cell r="B55" t="str">
            <v>Ninh Thuận</v>
          </cell>
          <cell r="C55">
            <v>385089448</v>
          </cell>
          <cell r="F55">
            <v>2149746</v>
          </cell>
          <cell r="G55">
            <v>0</v>
          </cell>
          <cell r="H55">
            <v>382939702</v>
          </cell>
          <cell r="I55">
            <v>271542079</v>
          </cell>
          <cell r="J55">
            <v>39894607</v>
          </cell>
          <cell r="K55">
            <v>61620451</v>
          </cell>
          <cell r="L55">
            <v>57373</v>
          </cell>
          <cell r="M55">
            <v>164935569</v>
          </cell>
          <cell r="N55">
            <v>5016199</v>
          </cell>
          <cell r="O55">
            <v>13817</v>
          </cell>
          <cell r="P55">
            <v>0</v>
          </cell>
          <cell r="Q55">
            <v>4063</v>
          </cell>
          <cell r="R55">
            <v>111397623</v>
          </cell>
        </row>
        <row r="56">
          <cell r="B56" t="str">
            <v>Nghệ An</v>
          </cell>
          <cell r="C56">
            <v>840699800.3139999</v>
          </cell>
          <cell r="F56">
            <v>18354097.04</v>
          </cell>
          <cell r="G56">
            <v>0</v>
          </cell>
          <cell r="H56">
            <v>822345703.2739999</v>
          </cell>
          <cell r="I56">
            <v>551016950.661</v>
          </cell>
          <cell r="J56">
            <v>108870273.27700001</v>
          </cell>
          <cell r="K56">
            <v>55071739.475999996</v>
          </cell>
          <cell r="L56">
            <v>172173</v>
          </cell>
          <cell r="M56">
            <v>378428494.181</v>
          </cell>
          <cell r="N56">
            <v>5564318.95</v>
          </cell>
          <cell r="O56">
            <v>922424</v>
          </cell>
          <cell r="P56">
            <v>0</v>
          </cell>
          <cell r="Q56">
            <v>1987527.777</v>
          </cell>
          <cell r="R56">
            <v>271328752.6129999</v>
          </cell>
        </row>
        <row r="57">
          <cell r="B57" t="str">
            <v>Phú Thọ</v>
          </cell>
          <cell r="C57">
            <v>575051283.47</v>
          </cell>
          <cell r="F57">
            <v>42076074.051</v>
          </cell>
          <cell r="G57">
            <v>2815965</v>
          </cell>
          <cell r="H57">
            <v>532975209.41899997</v>
          </cell>
          <cell r="I57">
            <v>287299256.236</v>
          </cell>
          <cell r="J57">
            <v>52882004.801</v>
          </cell>
          <cell r="K57">
            <v>13953724.529</v>
          </cell>
          <cell r="L57">
            <v>33394</v>
          </cell>
          <cell r="M57">
            <v>185562937.774</v>
          </cell>
          <cell r="N57">
            <v>14543522</v>
          </cell>
          <cell r="O57">
            <v>20308822.132</v>
          </cell>
          <cell r="P57">
            <v>0</v>
          </cell>
          <cell r="Q57">
            <v>14851</v>
          </cell>
          <cell r="R57">
            <v>245675953.18300003</v>
          </cell>
        </row>
        <row r="58">
          <cell r="B58" t="str">
            <v>Phú Yên</v>
          </cell>
          <cell r="C58">
            <v>686491590.5</v>
          </cell>
          <cell r="F58">
            <v>325774882</v>
          </cell>
          <cell r="G58">
            <v>0</v>
          </cell>
          <cell r="H58">
            <v>360716708.5</v>
          </cell>
          <cell r="I58">
            <v>254832339.5</v>
          </cell>
          <cell r="J58">
            <v>49928806</v>
          </cell>
          <cell r="K58">
            <v>21277638.5</v>
          </cell>
          <cell r="L58">
            <v>8010</v>
          </cell>
          <cell r="M58">
            <v>160260425</v>
          </cell>
          <cell r="N58">
            <v>21956014</v>
          </cell>
          <cell r="O58">
            <v>76025</v>
          </cell>
          <cell r="P58">
            <v>0</v>
          </cell>
          <cell r="Q58">
            <v>1325421</v>
          </cell>
          <cell r="R58">
            <v>105884369</v>
          </cell>
        </row>
        <row r="59">
          <cell r="B59" t="str">
            <v>Quảng Bình</v>
          </cell>
          <cell r="C59">
            <v>395982619</v>
          </cell>
          <cell r="F59">
            <v>49973002</v>
          </cell>
          <cell r="G59">
            <v>0</v>
          </cell>
          <cell r="H59">
            <v>346009617</v>
          </cell>
          <cell r="I59">
            <v>158836351</v>
          </cell>
          <cell r="J59">
            <v>24324666</v>
          </cell>
          <cell r="K59">
            <v>8756103</v>
          </cell>
          <cell r="L59">
            <v>63695</v>
          </cell>
          <cell r="M59">
            <v>121676657</v>
          </cell>
          <cell r="N59">
            <v>240194</v>
          </cell>
          <cell r="O59">
            <v>2325683</v>
          </cell>
          <cell r="P59">
            <v>0</v>
          </cell>
          <cell r="Q59">
            <v>1449353</v>
          </cell>
          <cell r="R59">
            <v>187173266</v>
          </cell>
        </row>
        <row r="60">
          <cell r="B60" t="str">
            <v>Quảng Nam</v>
          </cell>
          <cell r="C60">
            <v>1985188198.147</v>
          </cell>
          <cell r="F60">
            <v>21577737</v>
          </cell>
          <cell r="G60">
            <v>22785147</v>
          </cell>
          <cell r="H60">
            <v>1963610459.8799999</v>
          </cell>
          <cell r="I60">
            <v>1450528279.332</v>
          </cell>
          <cell r="J60">
            <v>150089524.984</v>
          </cell>
          <cell r="K60">
            <v>111774181.6</v>
          </cell>
          <cell r="L60">
            <v>16399</v>
          </cell>
          <cell r="M60">
            <v>1186601329.7480001</v>
          </cell>
          <cell r="N60">
            <v>1867447</v>
          </cell>
          <cell r="O60">
            <v>1</v>
          </cell>
          <cell r="P60">
            <v>0</v>
          </cell>
          <cell r="Q60">
            <v>179396</v>
          </cell>
          <cell r="R60">
            <v>513082180.548</v>
          </cell>
        </row>
        <row r="61">
          <cell r="B61" t="str">
            <v>Quảng Ninh</v>
          </cell>
          <cell r="C61">
            <v>1405495372.956</v>
          </cell>
          <cell r="F61">
            <v>24253800</v>
          </cell>
          <cell r="G61">
            <v>10213103</v>
          </cell>
          <cell r="H61">
            <v>1381241572.956</v>
          </cell>
          <cell r="I61">
            <v>838792998.5469999</v>
          </cell>
          <cell r="J61">
            <v>216918218.091</v>
          </cell>
          <cell r="K61">
            <v>25710207</v>
          </cell>
          <cell r="L61">
            <v>157306</v>
          </cell>
          <cell r="M61">
            <v>587416972.456</v>
          </cell>
          <cell r="N61">
            <v>1649096</v>
          </cell>
          <cell r="O61">
            <v>6941199</v>
          </cell>
          <cell r="P61">
            <v>0</v>
          </cell>
          <cell r="Q61">
            <v>0</v>
          </cell>
          <cell r="R61">
            <v>542448574.4089999</v>
          </cell>
        </row>
        <row r="62">
          <cell r="B62" t="str">
            <v>Quảng Ngãi</v>
          </cell>
          <cell r="C62">
            <v>818335105.9</v>
          </cell>
          <cell r="F62">
            <v>29195989</v>
          </cell>
          <cell r="G62">
            <v>0</v>
          </cell>
          <cell r="H62">
            <v>789139116.9</v>
          </cell>
          <cell r="I62">
            <v>639099719</v>
          </cell>
          <cell r="J62">
            <v>78721994</v>
          </cell>
          <cell r="K62">
            <v>9977194</v>
          </cell>
          <cell r="L62">
            <v>0</v>
          </cell>
          <cell r="M62">
            <v>511270007</v>
          </cell>
          <cell r="N62">
            <v>38164201</v>
          </cell>
          <cell r="O62">
            <v>827584</v>
          </cell>
          <cell r="P62">
            <v>0</v>
          </cell>
          <cell r="Q62">
            <v>138739</v>
          </cell>
          <cell r="R62">
            <v>150039397.9</v>
          </cell>
        </row>
        <row r="63">
          <cell r="B63" t="str">
            <v>Quảng Trị</v>
          </cell>
          <cell r="C63">
            <v>243119164</v>
          </cell>
          <cell r="F63">
            <v>4452819</v>
          </cell>
          <cell r="G63">
            <v>0</v>
          </cell>
          <cell r="H63">
            <v>238666345</v>
          </cell>
          <cell r="I63">
            <v>105274612</v>
          </cell>
          <cell r="J63">
            <v>26830736</v>
          </cell>
          <cell r="K63">
            <v>2556188</v>
          </cell>
          <cell r="L63">
            <v>0</v>
          </cell>
          <cell r="M63">
            <v>68964599</v>
          </cell>
          <cell r="N63">
            <v>3040243</v>
          </cell>
          <cell r="O63">
            <v>3374867</v>
          </cell>
          <cell r="P63">
            <v>0</v>
          </cell>
          <cell r="Q63">
            <v>507979</v>
          </cell>
          <cell r="R63">
            <v>133391733</v>
          </cell>
        </row>
        <row r="64">
          <cell r="B64" t="str">
            <v>Sóc Trăng</v>
          </cell>
          <cell r="C64">
            <v>1265146384</v>
          </cell>
          <cell r="F64">
            <v>84465582</v>
          </cell>
          <cell r="G64">
            <v>75855252</v>
          </cell>
          <cell r="H64">
            <v>1180680802</v>
          </cell>
          <cell r="I64">
            <v>1106086478</v>
          </cell>
          <cell r="J64">
            <v>110931409</v>
          </cell>
          <cell r="K64">
            <v>140866167</v>
          </cell>
          <cell r="L64">
            <v>0</v>
          </cell>
          <cell r="M64">
            <v>825243824</v>
          </cell>
          <cell r="N64">
            <v>10906573</v>
          </cell>
          <cell r="O64">
            <v>17213162</v>
          </cell>
          <cell r="P64">
            <v>0</v>
          </cell>
          <cell r="Q64">
            <v>925343</v>
          </cell>
          <cell r="R64">
            <v>74594324</v>
          </cell>
        </row>
        <row r="65">
          <cell r="B65" t="str">
            <v>Sơn La</v>
          </cell>
          <cell r="C65">
            <v>195111450</v>
          </cell>
          <cell r="F65">
            <v>5838579</v>
          </cell>
          <cell r="G65">
            <v>0</v>
          </cell>
          <cell r="H65">
            <v>189272871</v>
          </cell>
          <cell r="I65">
            <v>143961243</v>
          </cell>
          <cell r="J65">
            <v>17840233</v>
          </cell>
          <cell r="K65">
            <v>21944891</v>
          </cell>
          <cell r="L65">
            <v>348749</v>
          </cell>
          <cell r="M65">
            <v>103011064</v>
          </cell>
          <cell r="N65">
            <v>20000</v>
          </cell>
          <cell r="O65">
            <v>513828</v>
          </cell>
          <cell r="P65">
            <v>0</v>
          </cell>
          <cell r="Q65">
            <v>282478</v>
          </cell>
          <cell r="R65">
            <v>45311628</v>
          </cell>
        </row>
        <row r="66">
          <cell r="B66" t="str">
            <v>Tây Ninh</v>
          </cell>
          <cell r="C66">
            <v>2134232909</v>
          </cell>
          <cell r="F66">
            <v>55549919</v>
          </cell>
          <cell r="G66">
            <v>7535754</v>
          </cell>
          <cell r="H66">
            <v>2078682990</v>
          </cell>
          <cell r="I66">
            <v>1492632581</v>
          </cell>
          <cell r="J66">
            <v>191105419</v>
          </cell>
          <cell r="K66">
            <v>63411965</v>
          </cell>
          <cell r="L66">
            <v>8623</v>
          </cell>
          <cell r="M66">
            <v>1161651818</v>
          </cell>
          <cell r="N66">
            <v>37474346</v>
          </cell>
          <cell r="O66">
            <v>13793604</v>
          </cell>
          <cell r="P66">
            <v>0</v>
          </cell>
          <cell r="Q66">
            <v>25186806</v>
          </cell>
          <cell r="R66">
            <v>586050409</v>
          </cell>
        </row>
        <row r="67">
          <cell r="B67" t="str">
            <v>Tiền Giang</v>
          </cell>
          <cell r="C67">
            <v>1929867314</v>
          </cell>
          <cell r="F67">
            <v>47402813</v>
          </cell>
          <cell r="G67">
            <v>17154253</v>
          </cell>
          <cell r="H67">
            <v>1882464501</v>
          </cell>
          <cell r="I67">
            <v>1348076963</v>
          </cell>
          <cell r="J67">
            <v>246787878</v>
          </cell>
          <cell r="K67">
            <v>93722980</v>
          </cell>
          <cell r="L67">
            <v>2339</v>
          </cell>
          <cell r="M67">
            <v>952329234</v>
          </cell>
          <cell r="N67">
            <v>46820096</v>
          </cell>
          <cell r="O67">
            <v>1667066</v>
          </cell>
          <cell r="P67">
            <v>0</v>
          </cell>
          <cell r="Q67">
            <v>6747371</v>
          </cell>
          <cell r="R67">
            <v>534387538</v>
          </cell>
        </row>
        <row r="68">
          <cell r="B68" t="str">
            <v>TT Huế</v>
          </cell>
          <cell r="C68">
            <v>705009124</v>
          </cell>
          <cell r="F68">
            <v>11192098</v>
          </cell>
          <cell r="G68">
            <v>0</v>
          </cell>
          <cell r="H68">
            <v>693817026</v>
          </cell>
          <cell r="I68">
            <v>416541326</v>
          </cell>
          <cell r="J68">
            <v>32659039</v>
          </cell>
          <cell r="K68">
            <v>6961876</v>
          </cell>
          <cell r="L68">
            <v>3400</v>
          </cell>
          <cell r="M68">
            <v>209985877</v>
          </cell>
          <cell r="N68">
            <v>146371688</v>
          </cell>
          <cell r="O68">
            <v>18120590</v>
          </cell>
          <cell r="P68">
            <v>0</v>
          </cell>
          <cell r="Q68">
            <v>2438856</v>
          </cell>
          <cell r="R68">
            <v>277275700</v>
          </cell>
        </row>
        <row r="69">
          <cell r="B69" t="str">
            <v>Tuyên Quang</v>
          </cell>
          <cell r="C69">
            <v>119380405</v>
          </cell>
          <cell r="F69">
            <v>2611050</v>
          </cell>
          <cell r="G69">
            <v>570000</v>
          </cell>
          <cell r="H69">
            <v>116769355</v>
          </cell>
          <cell r="I69">
            <v>73281008</v>
          </cell>
          <cell r="J69">
            <v>11819706</v>
          </cell>
          <cell r="K69">
            <v>4632727</v>
          </cell>
          <cell r="L69">
            <v>49989</v>
          </cell>
          <cell r="M69">
            <v>39961422</v>
          </cell>
          <cell r="N69">
            <v>16481477</v>
          </cell>
          <cell r="O69">
            <v>0</v>
          </cell>
          <cell r="P69">
            <v>0</v>
          </cell>
          <cell r="Q69">
            <v>335687</v>
          </cell>
          <cell r="R69">
            <v>43488347</v>
          </cell>
        </row>
        <row r="70">
          <cell r="B70" t="str">
            <v>Thái Bình</v>
          </cell>
          <cell r="C70">
            <v>751417463</v>
          </cell>
          <cell r="F70">
            <v>3602017</v>
          </cell>
          <cell r="G70">
            <v>0</v>
          </cell>
          <cell r="H70">
            <v>747815446</v>
          </cell>
          <cell r="I70">
            <v>435424273</v>
          </cell>
          <cell r="J70">
            <v>29289737</v>
          </cell>
          <cell r="K70">
            <v>13055372</v>
          </cell>
          <cell r="L70">
            <v>21419</v>
          </cell>
          <cell r="M70">
            <v>292275173</v>
          </cell>
          <cell r="N70">
            <v>2792742</v>
          </cell>
          <cell r="O70">
            <v>73299770</v>
          </cell>
          <cell r="P70">
            <v>0</v>
          </cell>
          <cell r="Q70">
            <v>24690060</v>
          </cell>
          <cell r="R70">
            <v>312391173</v>
          </cell>
        </row>
        <row r="71">
          <cell r="B71" t="str">
            <v>Thái Nguyên</v>
          </cell>
          <cell r="C71">
            <v>643902014</v>
          </cell>
          <cell r="F71">
            <v>6759728</v>
          </cell>
          <cell r="G71">
            <v>0</v>
          </cell>
          <cell r="H71">
            <v>637142286</v>
          </cell>
          <cell r="I71">
            <v>248249092</v>
          </cell>
          <cell r="J71">
            <v>33596700</v>
          </cell>
          <cell r="K71">
            <v>8434632</v>
          </cell>
          <cell r="L71">
            <v>202185</v>
          </cell>
          <cell r="M71">
            <v>189681080</v>
          </cell>
          <cell r="N71">
            <v>14482907</v>
          </cell>
          <cell r="O71">
            <v>798305</v>
          </cell>
          <cell r="P71">
            <v>202900</v>
          </cell>
          <cell r="Q71">
            <v>850383</v>
          </cell>
          <cell r="R71">
            <v>388893194</v>
          </cell>
        </row>
        <row r="72">
          <cell r="B72" t="str">
            <v>Thanh Hóa</v>
          </cell>
          <cell r="C72">
            <v>1163155574.372</v>
          </cell>
          <cell r="F72">
            <v>73119161.572</v>
          </cell>
          <cell r="G72">
            <v>0</v>
          </cell>
          <cell r="H72">
            <v>1090036412.8</v>
          </cell>
          <cell r="I72">
            <v>771282521.8</v>
          </cell>
          <cell r="J72">
            <v>110881107</v>
          </cell>
          <cell r="K72">
            <v>171634907</v>
          </cell>
          <cell r="L72">
            <v>35304</v>
          </cell>
          <cell r="M72">
            <v>333750409.8</v>
          </cell>
          <cell r="N72">
            <v>6992607</v>
          </cell>
          <cell r="O72">
            <v>145778961</v>
          </cell>
          <cell r="P72">
            <v>0</v>
          </cell>
          <cell r="Q72">
            <v>2209226</v>
          </cell>
          <cell r="R72">
            <v>318753891</v>
          </cell>
        </row>
        <row r="73">
          <cell r="B73" t="str">
            <v>Trà Vinh</v>
          </cell>
          <cell r="C73">
            <v>728273435</v>
          </cell>
          <cell r="F73">
            <v>9435696</v>
          </cell>
          <cell r="G73">
            <v>9018442</v>
          </cell>
          <cell r="H73">
            <v>718837739</v>
          </cell>
          <cell r="I73">
            <v>484401801</v>
          </cell>
          <cell r="J73">
            <v>98316424</v>
          </cell>
          <cell r="K73">
            <v>15104962</v>
          </cell>
          <cell r="L73">
            <v>4401</v>
          </cell>
          <cell r="M73">
            <v>358892785</v>
          </cell>
          <cell r="N73">
            <v>5076497</v>
          </cell>
          <cell r="O73">
            <v>99447</v>
          </cell>
          <cell r="P73">
            <v>0</v>
          </cell>
          <cell r="Q73">
            <v>6907285</v>
          </cell>
          <cell r="R73">
            <v>234435938</v>
          </cell>
        </row>
        <row r="74">
          <cell r="B74" t="str">
            <v>Vĩnh Long</v>
          </cell>
          <cell r="C74">
            <v>1474245557.117</v>
          </cell>
          <cell r="F74">
            <v>39739145</v>
          </cell>
          <cell r="G74">
            <v>0</v>
          </cell>
          <cell r="H74">
            <v>1434506412.117</v>
          </cell>
          <cell r="I74">
            <v>650686010.117</v>
          </cell>
          <cell r="J74">
            <v>122427292</v>
          </cell>
          <cell r="K74">
            <v>22538859</v>
          </cell>
          <cell r="L74">
            <v>0</v>
          </cell>
          <cell r="M74">
            <v>459708409.117</v>
          </cell>
          <cell r="N74">
            <v>38090383</v>
          </cell>
          <cell r="O74">
            <v>5540492</v>
          </cell>
          <cell r="P74">
            <v>0</v>
          </cell>
          <cell r="Q74">
            <v>2380575</v>
          </cell>
          <cell r="R74">
            <v>783820402</v>
          </cell>
        </row>
        <row r="75">
          <cell r="B75" t="str">
            <v>Vĩnh Phúc</v>
          </cell>
          <cell r="C75">
            <v>619348671</v>
          </cell>
          <cell r="F75">
            <v>23386691</v>
          </cell>
          <cell r="G75">
            <v>40260136</v>
          </cell>
          <cell r="H75">
            <v>595961980</v>
          </cell>
          <cell r="I75">
            <v>459973894</v>
          </cell>
          <cell r="J75">
            <v>120942999</v>
          </cell>
          <cell r="K75">
            <v>21504490</v>
          </cell>
          <cell r="L75">
            <v>107497</v>
          </cell>
          <cell r="M75">
            <v>282420628</v>
          </cell>
          <cell r="N75">
            <v>20413530</v>
          </cell>
          <cell r="O75">
            <v>5627739</v>
          </cell>
          <cell r="P75">
            <v>8729162</v>
          </cell>
          <cell r="Q75">
            <v>227849</v>
          </cell>
          <cell r="R75">
            <v>135988086</v>
          </cell>
        </row>
        <row r="76">
          <cell r="B76" t="str">
            <v>Yên Bái</v>
          </cell>
          <cell r="C76">
            <v>178214580</v>
          </cell>
          <cell r="F76">
            <v>2294794</v>
          </cell>
          <cell r="G76">
            <v>0</v>
          </cell>
          <cell r="H76">
            <v>175919786</v>
          </cell>
          <cell r="I76">
            <v>95784931</v>
          </cell>
          <cell r="J76">
            <v>16139797</v>
          </cell>
          <cell r="K76">
            <v>6959908</v>
          </cell>
          <cell r="L76">
            <v>86893</v>
          </cell>
          <cell r="M76">
            <v>72573533</v>
          </cell>
          <cell r="N76">
            <v>24800</v>
          </cell>
          <cell r="O76">
            <v>0</v>
          </cell>
          <cell r="P76">
            <v>0</v>
          </cell>
          <cell r="Q76">
            <v>0</v>
          </cell>
          <cell r="R76">
            <v>80134855</v>
          </cell>
        </row>
      </sheetData>
      <sheetData sheetId="5">
        <row r="16">
          <cell r="B16" t="str">
            <v>An Giang</v>
          </cell>
          <cell r="C16">
            <v>88</v>
          </cell>
          <cell r="D16">
            <v>0</v>
          </cell>
          <cell r="E16">
            <v>88</v>
          </cell>
          <cell r="F16">
            <v>88</v>
          </cell>
          <cell r="G16">
            <v>0</v>
          </cell>
          <cell r="H16">
            <v>88</v>
          </cell>
          <cell r="I16">
            <v>83</v>
          </cell>
          <cell r="J16">
            <v>62</v>
          </cell>
          <cell r="K16">
            <v>21</v>
          </cell>
          <cell r="L16">
            <v>5</v>
          </cell>
          <cell r="M16">
            <v>5</v>
          </cell>
          <cell r="N16">
            <v>0</v>
          </cell>
          <cell r="O16">
            <v>0</v>
          </cell>
          <cell r="P16">
            <v>83</v>
          </cell>
          <cell r="Q16">
            <v>15</v>
          </cell>
          <cell r="R16">
            <v>8</v>
          </cell>
          <cell r="S16">
            <v>2</v>
          </cell>
          <cell r="T16">
            <v>56</v>
          </cell>
          <cell r="U16">
            <v>2</v>
          </cell>
        </row>
        <row r="17">
          <cell r="B17" t="str">
            <v>Bạc Liêu</v>
          </cell>
          <cell r="C17">
            <v>15</v>
          </cell>
          <cell r="D17">
            <v>1</v>
          </cell>
          <cell r="E17">
            <v>14</v>
          </cell>
          <cell r="F17">
            <v>15</v>
          </cell>
          <cell r="G17">
            <v>1</v>
          </cell>
          <cell r="H17">
            <v>14</v>
          </cell>
          <cell r="I17">
            <v>15</v>
          </cell>
          <cell r="J17">
            <v>11</v>
          </cell>
          <cell r="K17">
            <v>4</v>
          </cell>
          <cell r="L17">
            <v>0</v>
          </cell>
          <cell r="M17">
            <v>0</v>
          </cell>
          <cell r="N17">
            <v>0</v>
          </cell>
          <cell r="O17">
            <v>0</v>
          </cell>
          <cell r="P17">
            <v>15</v>
          </cell>
          <cell r="Q17">
            <v>7</v>
          </cell>
          <cell r="R17">
            <v>2</v>
          </cell>
          <cell r="S17">
            <v>1</v>
          </cell>
          <cell r="T17">
            <v>5</v>
          </cell>
          <cell r="U17">
            <v>0</v>
          </cell>
        </row>
        <row r="18">
          <cell r="B18" t="str">
            <v>Bắc Giang</v>
          </cell>
          <cell r="C18">
            <v>12</v>
          </cell>
          <cell r="D18">
            <v>0</v>
          </cell>
          <cell r="E18">
            <v>12</v>
          </cell>
          <cell r="F18">
            <v>12</v>
          </cell>
          <cell r="G18">
            <v>0</v>
          </cell>
          <cell r="H18">
            <v>12</v>
          </cell>
          <cell r="I18">
            <v>10</v>
          </cell>
          <cell r="J18">
            <v>8</v>
          </cell>
          <cell r="K18">
            <v>2</v>
          </cell>
          <cell r="L18">
            <v>2</v>
          </cell>
          <cell r="M18">
            <v>2</v>
          </cell>
          <cell r="N18">
            <v>0</v>
          </cell>
          <cell r="O18">
            <v>0</v>
          </cell>
          <cell r="P18">
            <v>10</v>
          </cell>
          <cell r="Q18">
            <v>2</v>
          </cell>
          <cell r="R18">
            <v>0</v>
          </cell>
          <cell r="S18">
            <v>0</v>
          </cell>
          <cell r="T18">
            <v>8</v>
          </cell>
          <cell r="U18">
            <v>0</v>
          </cell>
        </row>
        <row r="19">
          <cell r="B19" t="str">
            <v>Bắc Kạn</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row>
        <row r="20">
          <cell r="B20" t="str">
            <v>Bắc Ninh</v>
          </cell>
          <cell r="C20">
            <v>122</v>
          </cell>
          <cell r="D20">
            <v>2</v>
          </cell>
          <cell r="E20">
            <v>120</v>
          </cell>
          <cell r="F20">
            <v>44</v>
          </cell>
          <cell r="G20">
            <v>2</v>
          </cell>
          <cell r="H20">
            <v>42</v>
          </cell>
          <cell r="I20">
            <v>32</v>
          </cell>
          <cell r="J20">
            <v>27</v>
          </cell>
          <cell r="K20">
            <v>5</v>
          </cell>
          <cell r="L20">
            <v>12</v>
          </cell>
          <cell r="M20">
            <v>1</v>
          </cell>
          <cell r="N20">
            <v>11</v>
          </cell>
          <cell r="O20">
            <v>0</v>
          </cell>
          <cell r="P20">
            <v>32</v>
          </cell>
          <cell r="Q20">
            <v>6</v>
          </cell>
          <cell r="R20">
            <v>0</v>
          </cell>
          <cell r="S20">
            <v>4</v>
          </cell>
          <cell r="T20">
            <v>22</v>
          </cell>
          <cell r="U20">
            <v>0</v>
          </cell>
        </row>
        <row r="21">
          <cell r="B21" t="str">
            <v>Bến Tre</v>
          </cell>
          <cell r="C21">
            <v>48</v>
          </cell>
          <cell r="D21">
            <v>0</v>
          </cell>
          <cell r="E21">
            <v>48</v>
          </cell>
          <cell r="F21">
            <v>48</v>
          </cell>
          <cell r="G21">
            <v>0</v>
          </cell>
          <cell r="H21">
            <v>48</v>
          </cell>
          <cell r="I21">
            <v>43</v>
          </cell>
          <cell r="J21">
            <v>28</v>
          </cell>
          <cell r="K21">
            <v>15</v>
          </cell>
          <cell r="L21">
            <v>5</v>
          </cell>
          <cell r="M21">
            <v>0</v>
          </cell>
          <cell r="N21">
            <v>5</v>
          </cell>
          <cell r="O21">
            <v>0</v>
          </cell>
          <cell r="P21">
            <v>43</v>
          </cell>
          <cell r="Q21">
            <v>5</v>
          </cell>
          <cell r="R21">
            <v>0</v>
          </cell>
          <cell r="S21">
            <v>2</v>
          </cell>
          <cell r="T21">
            <v>26</v>
          </cell>
          <cell r="U21">
            <v>10</v>
          </cell>
        </row>
        <row r="22">
          <cell r="B22" t="str">
            <v>Bình Dương</v>
          </cell>
          <cell r="C22">
            <v>78</v>
          </cell>
          <cell r="D22">
            <v>1</v>
          </cell>
          <cell r="E22">
            <v>77</v>
          </cell>
          <cell r="F22">
            <v>78</v>
          </cell>
          <cell r="G22">
            <v>1</v>
          </cell>
          <cell r="H22">
            <v>77</v>
          </cell>
          <cell r="I22">
            <v>77</v>
          </cell>
          <cell r="J22">
            <v>64</v>
          </cell>
          <cell r="K22">
            <v>13</v>
          </cell>
          <cell r="L22">
            <v>1</v>
          </cell>
          <cell r="M22">
            <v>1</v>
          </cell>
          <cell r="N22">
            <v>0</v>
          </cell>
          <cell r="O22">
            <v>0</v>
          </cell>
          <cell r="P22">
            <v>77</v>
          </cell>
          <cell r="Q22">
            <v>15</v>
          </cell>
          <cell r="R22">
            <v>0</v>
          </cell>
          <cell r="S22">
            <v>1</v>
          </cell>
          <cell r="T22">
            <v>56</v>
          </cell>
          <cell r="U22">
            <v>5</v>
          </cell>
        </row>
        <row r="23">
          <cell r="B23" t="str">
            <v>Bình Định</v>
          </cell>
          <cell r="C23">
            <v>82</v>
          </cell>
          <cell r="D23">
            <v>1</v>
          </cell>
          <cell r="E23">
            <v>81</v>
          </cell>
          <cell r="F23">
            <v>82</v>
          </cell>
          <cell r="G23">
            <v>1</v>
          </cell>
          <cell r="H23">
            <v>81</v>
          </cell>
          <cell r="I23">
            <v>27</v>
          </cell>
          <cell r="J23">
            <v>24</v>
          </cell>
          <cell r="K23">
            <v>3</v>
          </cell>
          <cell r="L23">
            <v>55</v>
          </cell>
          <cell r="M23">
            <v>4</v>
          </cell>
          <cell r="N23">
            <v>51</v>
          </cell>
          <cell r="O23">
            <v>0</v>
          </cell>
          <cell r="P23">
            <v>27</v>
          </cell>
          <cell r="Q23">
            <v>7</v>
          </cell>
          <cell r="R23">
            <v>6</v>
          </cell>
          <cell r="S23">
            <v>5</v>
          </cell>
          <cell r="T23">
            <v>8</v>
          </cell>
          <cell r="U23">
            <v>1</v>
          </cell>
        </row>
        <row r="24">
          <cell r="B24" t="str">
            <v>Bình Phước</v>
          </cell>
          <cell r="C24">
            <v>23</v>
          </cell>
          <cell r="D24">
            <v>1</v>
          </cell>
          <cell r="E24">
            <v>22</v>
          </cell>
          <cell r="F24">
            <v>23</v>
          </cell>
          <cell r="G24">
            <v>1</v>
          </cell>
          <cell r="H24">
            <v>22</v>
          </cell>
          <cell r="I24">
            <v>23</v>
          </cell>
          <cell r="J24">
            <v>15</v>
          </cell>
          <cell r="K24">
            <v>8</v>
          </cell>
          <cell r="L24">
            <v>0</v>
          </cell>
          <cell r="M24">
            <v>0</v>
          </cell>
          <cell r="N24">
            <v>0</v>
          </cell>
          <cell r="O24">
            <v>0</v>
          </cell>
          <cell r="P24">
            <v>23</v>
          </cell>
          <cell r="Q24">
            <v>3</v>
          </cell>
          <cell r="R24">
            <v>2</v>
          </cell>
          <cell r="S24">
            <v>4</v>
          </cell>
          <cell r="T24">
            <v>9</v>
          </cell>
          <cell r="U24">
            <v>5</v>
          </cell>
        </row>
        <row r="25">
          <cell r="B25" t="str">
            <v>Bình Thuận</v>
          </cell>
          <cell r="C25">
            <v>15</v>
          </cell>
          <cell r="D25">
            <v>2</v>
          </cell>
          <cell r="E25">
            <v>13</v>
          </cell>
          <cell r="F25">
            <v>15</v>
          </cell>
          <cell r="G25">
            <v>2</v>
          </cell>
          <cell r="H25">
            <v>13</v>
          </cell>
          <cell r="I25">
            <v>15</v>
          </cell>
          <cell r="J25">
            <v>12</v>
          </cell>
          <cell r="K25">
            <v>3</v>
          </cell>
          <cell r="L25">
            <v>0</v>
          </cell>
          <cell r="M25">
            <v>0</v>
          </cell>
          <cell r="N25">
            <v>0</v>
          </cell>
          <cell r="O25">
            <v>0</v>
          </cell>
          <cell r="P25">
            <v>15</v>
          </cell>
          <cell r="Q25">
            <v>5</v>
          </cell>
          <cell r="R25">
            <v>3</v>
          </cell>
          <cell r="S25">
            <v>0</v>
          </cell>
          <cell r="T25">
            <v>4</v>
          </cell>
          <cell r="U25">
            <v>3</v>
          </cell>
        </row>
        <row r="26">
          <cell r="B26" t="str">
            <v>BR-Vũng Tàu</v>
          </cell>
          <cell r="C26">
            <v>56</v>
          </cell>
          <cell r="D26">
            <v>0</v>
          </cell>
          <cell r="E26">
            <v>56</v>
          </cell>
          <cell r="F26">
            <v>51</v>
          </cell>
          <cell r="G26">
            <v>0</v>
          </cell>
          <cell r="H26">
            <v>51</v>
          </cell>
          <cell r="I26">
            <v>45</v>
          </cell>
          <cell r="J26">
            <v>40</v>
          </cell>
          <cell r="K26">
            <v>5</v>
          </cell>
          <cell r="L26">
            <v>6</v>
          </cell>
          <cell r="M26">
            <v>0</v>
          </cell>
          <cell r="N26">
            <v>6</v>
          </cell>
          <cell r="O26">
            <v>0</v>
          </cell>
          <cell r="P26">
            <v>45</v>
          </cell>
          <cell r="Q26">
            <v>6</v>
          </cell>
          <cell r="R26">
            <v>0</v>
          </cell>
          <cell r="S26">
            <v>0</v>
          </cell>
          <cell r="T26">
            <v>35</v>
          </cell>
          <cell r="U26">
            <v>4</v>
          </cell>
        </row>
        <row r="27">
          <cell r="B27" t="str">
            <v>Cà Mau</v>
          </cell>
          <cell r="C27">
            <v>132</v>
          </cell>
          <cell r="D27">
            <v>0</v>
          </cell>
          <cell r="E27">
            <v>132</v>
          </cell>
          <cell r="F27">
            <v>132</v>
          </cell>
          <cell r="G27">
            <v>0</v>
          </cell>
          <cell r="H27">
            <v>132</v>
          </cell>
          <cell r="I27">
            <v>85</v>
          </cell>
          <cell r="J27">
            <v>45</v>
          </cell>
          <cell r="K27">
            <v>40</v>
          </cell>
          <cell r="L27">
            <v>47</v>
          </cell>
          <cell r="M27">
            <v>5</v>
          </cell>
          <cell r="N27">
            <v>42</v>
          </cell>
          <cell r="O27">
            <v>0</v>
          </cell>
          <cell r="P27">
            <v>85</v>
          </cell>
          <cell r="Q27">
            <v>10</v>
          </cell>
          <cell r="R27">
            <v>26</v>
          </cell>
          <cell r="S27">
            <v>3</v>
          </cell>
          <cell r="T27">
            <v>44</v>
          </cell>
          <cell r="U27">
            <v>2</v>
          </cell>
        </row>
        <row r="28">
          <cell r="B28" t="str">
            <v>Cao Bằng</v>
          </cell>
          <cell r="C28">
            <v>9</v>
          </cell>
          <cell r="D28">
            <v>0</v>
          </cell>
          <cell r="E28">
            <v>9</v>
          </cell>
          <cell r="F28">
            <v>9</v>
          </cell>
          <cell r="G28">
            <v>0</v>
          </cell>
          <cell r="H28">
            <v>9</v>
          </cell>
          <cell r="I28">
            <v>9</v>
          </cell>
          <cell r="J28">
            <v>6</v>
          </cell>
          <cell r="K28">
            <v>3</v>
          </cell>
          <cell r="L28">
            <v>0</v>
          </cell>
          <cell r="M28">
            <v>0</v>
          </cell>
          <cell r="N28">
            <v>0</v>
          </cell>
          <cell r="O28">
            <v>0</v>
          </cell>
          <cell r="P28">
            <v>9</v>
          </cell>
          <cell r="Q28">
            <v>0</v>
          </cell>
          <cell r="R28">
            <v>0</v>
          </cell>
          <cell r="S28">
            <v>0</v>
          </cell>
          <cell r="T28">
            <v>9</v>
          </cell>
          <cell r="U28">
            <v>0</v>
          </cell>
        </row>
        <row r="29">
          <cell r="B29" t="str">
            <v>Cần Thơ</v>
          </cell>
          <cell r="C29">
            <v>144</v>
          </cell>
          <cell r="D29">
            <v>3</v>
          </cell>
          <cell r="E29">
            <v>141</v>
          </cell>
          <cell r="F29">
            <v>137</v>
          </cell>
          <cell r="G29">
            <v>3</v>
          </cell>
          <cell r="H29">
            <v>134</v>
          </cell>
          <cell r="I29">
            <v>101</v>
          </cell>
          <cell r="J29">
            <v>79</v>
          </cell>
          <cell r="K29">
            <v>22</v>
          </cell>
          <cell r="L29">
            <v>36</v>
          </cell>
          <cell r="M29">
            <v>0</v>
          </cell>
          <cell r="N29">
            <v>36</v>
          </cell>
          <cell r="O29">
            <v>0</v>
          </cell>
          <cell r="P29">
            <v>101</v>
          </cell>
          <cell r="Q29">
            <v>17</v>
          </cell>
          <cell r="R29">
            <v>6</v>
          </cell>
          <cell r="S29">
            <v>2</v>
          </cell>
          <cell r="T29">
            <v>70</v>
          </cell>
          <cell r="U29">
            <v>6</v>
          </cell>
        </row>
        <row r="30">
          <cell r="B30" t="str">
            <v>Đà Nẵng</v>
          </cell>
          <cell r="C30">
            <v>89</v>
          </cell>
          <cell r="D30">
            <v>4</v>
          </cell>
          <cell r="E30">
            <v>85</v>
          </cell>
          <cell r="F30">
            <v>62</v>
          </cell>
          <cell r="G30">
            <v>4</v>
          </cell>
          <cell r="H30">
            <v>58</v>
          </cell>
          <cell r="I30">
            <v>35</v>
          </cell>
          <cell r="J30">
            <v>33</v>
          </cell>
          <cell r="K30">
            <v>2</v>
          </cell>
          <cell r="L30">
            <v>27</v>
          </cell>
          <cell r="M30">
            <v>3</v>
          </cell>
          <cell r="N30">
            <v>24</v>
          </cell>
          <cell r="O30">
            <v>0</v>
          </cell>
          <cell r="P30">
            <v>35</v>
          </cell>
          <cell r="Q30">
            <v>5</v>
          </cell>
          <cell r="R30">
            <v>3</v>
          </cell>
          <cell r="S30">
            <v>0</v>
          </cell>
          <cell r="T30">
            <v>23</v>
          </cell>
          <cell r="U30">
            <v>4</v>
          </cell>
        </row>
        <row r="31">
          <cell r="B31" t="str">
            <v>Đắk Lắc</v>
          </cell>
          <cell r="C31">
            <v>95</v>
          </cell>
          <cell r="D31">
            <v>3</v>
          </cell>
          <cell r="E31">
            <v>92</v>
          </cell>
          <cell r="F31">
            <v>95</v>
          </cell>
          <cell r="G31">
            <v>3</v>
          </cell>
          <cell r="H31">
            <v>92</v>
          </cell>
          <cell r="I31">
            <v>90</v>
          </cell>
          <cell r="J31">
            <v>69</v>
          </cell>
          <cell r="K31">
            <v>21</v>
          </cell>
          <cell r="L31">
            <v>5</v>
          </cell>
          <cell r="M31">
            <v>3</v>
          </cell>
          <cell r="N31">
            <v>2</v>
          </cell>
          <cell r="O31">
            <v>0</v>
          </cell>
          <cell r="P31">
            <v>90</v>
          </cell>
          <cell r="Q31">
            <v>21</v>
          </cell>
          <cell r="R31">
            <v>0</v>
          </cell>
          <cell r="S31">
            <v>2</v>
          </cell>
          <cell r="T31">
            <v>65</v>
          </cell>
          <cell r="U31">
            <v>2</v>
          </cell>
        </row>
        <row r="32">
          <cell r="B32" t="str">
            <v>Đắk Nông</v>
          </cell>
          <cell r="C32">
            <v>44</v>
          </cell>
          <cell r="D32">
            <v>2</v>
          </cell>
          <cell r="E32">
            <v>42</v>
          </cell>
          <cell r="F32">
            <v>44</v>
          </cell>
          <cell r="G32">
            <v>2</v>
          </cell>
          <cell r="H32">
            <v>42</v>
          </cell>
          <cell r="I32">
            <v>17</v>
          </cell>
          <cell r="J32">
            <v>17</v>
          </cell>
          <cell r="K32">
            <v>0</v>
          </cell>
          <cell r="L32">
            <v>27</v>
          </cell>
          <cell r="M32">
            <v>20</v>
          </cell>
          <cell r="N32">
            <v>7</v>
          </cell>
          <cell r="O32">
            <v>0</v>
          </cell>
          <cell r="P32">
            <v>17</v>
          </cell>
          <cell r="Q32">
            <v>1</v>
          </cell>
          <cell r="R32">
            <v>1</v>
          </cell>
          <cell r="S32">
            <v>2</v>
          </cell>
          <cell r="T32">
            <v>10</v>
          </cell>
          <cell r="U32">
            <v>3</v>
          </cell>
        </row>
        <row r="33">
          <cell r="B33" t="str">
            <v>Điện Biên</v>
          </cell>
          <cell r="C33">
            <v>3</v>
          </cell>
          <cell r="D33">
            <v>0</v>
          </cell>
          <cell r="E33">
            <v>3</v>
          </cell>
          <cell r="F33">
            <v>3</v>
          </cell>
          <cell r="G33">
            <v>0</v>
          </cell>
          <cell r="H33">
            <v>3</v>
          </cell>
          <cell r="I33">
            <v>3</v>
          </cell>
          <cell r="J33">
            <v>3</v>
          </cell>
          <cell r="K33">
            <v>0</v>
          </cell>
          <cell r="L33">
            <v>0</v>
          </cell>
          <cell r="M33">
            <v>0</v>
          </cell>
          <cell r="N33">
            <v>0</v>
          </cell>
          <cell r="O33">
            <v>0</v>
          </cell>
          <cell r="P33">
            <v>3</v>
          </cell>
          <cell r="Q33">
            <v>0</v>
          </cell>
          <cell r="R33">
            <v>0</v>
          </cell>
          <cell r="S33">
            <v>0</v>
          </cell>
          <cell r="T33">
            <v>3</v>
          </cell>
          <cell r="U33">
            <v>0</v>
          </cell>
        </row>
        <row r="34">
          <cell r="B34" t="str">
            <v>Đồng Nai</v>
          </cell>
          <cell r="C34">
            <v>115</v>
          </cell>
          <cell r="D34">
            <v>4</v>
          </cell>
          <cell r="E34">
            <v>111</v>
          </cell>
          <cell r="F34">
            <v>115</v>
          </cell>
          <cell r="G34">
            <v>4</v>
          </cell>
          <cell r="H34">
            <v>111</v>
          </cell>
          <cell r="I34">
            <v>114</v>
          </cell>
          <cell r="J34">
            <v>109</v>
          </cell>
          <cell r="K34">
            <v>5</v>
          </cell>
          <cell r="L34">
            <v>1</v>
          </cell>
          <cell r="M34">
            <v>1</v>
          </cell>
          <cell r="N34">
            <v>0</v>
          </cell>
          <cell r="O34">
            <v>0</v>
          </cell>
          <cell r="P34">
            <v>114</v>
          </cell>
          <cell r="Q34">
            <v>25</v>
          </cell>
          <cell r="R34">
            <v>7</v>
          </cell>
          <cell r="S34">
            <v>10</v>
          </cell>
          <cell r="T34">
            <v>65</v>
          </cell>
          <cell r="U34">
            <v>7</v>
          </cell>
        </row>
        <row r="35">
          <cell r="B35" t="str">
            <v>Đồng Tháp</v>
          </cell>
          <cell r="C35">
            <v>79</v>
          </cell>
          <cell r="D35">
            <v>1</v>
          </cell>
          <cell r="E35">
            <v>78</v>
          </cell>
          <cell r="F35">
            <v>79</v>
          </cell>
          <cell r="G35">
            <v>1</v>
          </cell>
          <cell r="H35">
            <v>78</v>
          </cell>
          <cell r="I35">
            <v>79</v>
          </cell>
          <cell r="J35">
            <v>69</v>
          </cell>
          <cell r="K35">
            <v>10</v>
          </cell>
          <cell r="L35">
            <v>0</v>
          </cell>
          <cell r="M35">
            <v>0</v>
          </cell>
          <cell r="N35">
            <v>0</v>
          </cell>
          <cell r="O35">
            <v>0</v>
          </cell>
          <cell r="P35">
            <v>79</v>
          </cell>
          <cell r="Q35">
            <v>26</v>
          </cell>
          <cell r="R35">
            <v>5</v>
          </cell>
          <cell r="S35">
            <v>6</v>
          </cell>
          <cell r="T35">
            <v>34</v>
          </cell>
          <cell r="U35">
            <v>8</v>
          </cell>
        </row>
        <row r="36">
          <cell r="B36" t="str">
            <v>Gia Lai</v>
          </cell>
          <cell r="C36">
            <v>70</v>
          </cell>
          <cell r="D36">
            <v>4</v>
          </cell>
          <cell r="E36">
            <v>66</v>
          </cell>
          <cell r="F36">
            <v>61</v>
          </cell>
          <cell r="G36">
            <v>4</v>
          </cell>
          <cell r="H36">
            <v>57</v>
          </cell>
          <cell r="I36">
            <v>38</v>
          </cell>
          <cell r="J36">
            <v>33</v>
          </cell>
          <cell r="K36">
            <v>5</v>
          </cell>
          <cell r="L36">
            <v>23</v>
          </cell>
          <cell r="M36">
            <v>5</v>
          </cell>
          <cell r="N36">
            <v>18</v>
          </cell>
          <cell r="O36">
            <v>0</v>
          </cell>
          <cell r="P36">
            <v>38</v>
          </cell>
          <cell r="Q36">
            <v>8</v>
          </cell>
          <cell r="R36">
            <v>6</v>
          </cell>
          <cell r="S36">
            <v>2</v>
          </cell>
          <cell r="T36">
            <v>17</v>
          </cell>
          <cell r="U36">
            <v>5</v>
          </cell>
        </row>
        <row r="37">
          <cell r="B37" t="str">
            <v>Hà Giang</v>
          </cell>
          <cell r="C37">
            <v>5</v>
          </cell>
          <cell r="D37">
            <v>1</v>
          </cell>
          <cell r="E37">
            <v>4</v>
          </cell>
          <cell r="F37">
            <v>5</v>
          </cell>
          <cell r="G37">
            <v>1</v>
          </cell>
          <cell r="H37">
            <v>4</v>
          </cell>
          <cell r="I37">
            <v>5</v>
          </cell>
          <cell r="J37">
            <v>3</v>
          </cell>
          <cell r="K37">
            <v>2</v>
          </cell>
          <cell r="L37">
            <v>0</v>
          </cell>
          <cell r="M37">
            <v>0</v>
          </cell>
          <cell r="N37">
            <v>0</v>
          </cell>
          <cell r="O37">
            <v>0</v>
          </cell>
          <cell r="P37">
            <v>5</v>
          </cell>
          <cell r="Q37">
            <v>2</v>
          </cell>
          <cell r="R37">
            <v>0</v>
          </cell>
          <cell r="S37">
            <v>0</v>
          </cell>
          <cell r="T37">
            <v>3</v>
          </cell>
          <cell r="U37">
            <v>0</v>
          </cell>
        </row>
        <row r="38">
          <cell r="B38" t="str">
            <v>Hà Nam</v>
          </cell>
          <cell r="C38">
            <v>5</v>
          </cell>
          <cell r="D38">
            <v>0</v>
          </cell>
          <cell r="E38">
            <v>5</v>
          </cell>
          <cell r="F38">
            <v>5</v>
          </cell>
          <cell r="G38">
            <v>0</v>
          </cell>
          <cell r="H38">
            <v>5</v>
          </cell>
          <cell r="I38">
            <v>5</v>
          </cell>
          <cell r="J38">
            <v>2</v>
          </cell>
          <cell r="K38">
            <v>3</v>
          </cell>
          <cell r="L38">
            <v>0</v>
          </cell>
          <cell r="M38">
            <v>0</v>
          </cell>
          <cell r="N38">
            <v>0</v>
          </cell>
          <cell r="O38">
            <v>0</v>
          </cell>
          <cell r="P38">
            <v>5</v>
          </cell>
          <cell r="Q38">
            <v>4</v>
          </cell>
          <cell r="R38">
            <v>0</v>
          </cell>
          <cell r="S38">
            <v>0</v>
          </cell>
          <cell r="T38">
            <v>1</v>
          </cell>
          <cell r="U38">
            <v>0</v>
          </cell>
        </row>
        <row r="39">
          <cell r="B39" t="str">
            <v>Hà Nội</v>
          </cell>
          <cell r="C39">
            <v>308</v>
          </cell>
          <cell r="D39">
            <v>14</v>
          </cell>
          <cell r="E39">
            <v>294</v>
          </cell>
          <cell r="F39">
            <v>277</v>
          </cell>
          <cell r="G39">
            <v>13</v>
          </cell>
          <cell r="H39">
            <v>264</v>
          </cell>
          <cell r="I39">
            <v>195</v>
          </cell>
          <cell r="J39">
            <v>97</v>
          </cell>
          <cell r="K39">
            <v>98</v>
          </cell>
          <cell r="L39">
            <v>82</v>
          </cell>
          <cell r="M39">
            <v>7</v>
          </cell>
          <cell r="N39">
            <v>75</v>
          </cell>
          <cell r="O39">
            <v>0</v>
          </cell>
          <cell r="P39">
            <v>195</v>
          </cell>
          <cell r="Q39">
            <v>31</v>
          </cell>
          <cell r="R39">
            <v>1</v>
          </cell>
          <cell r="S39">
            <v>4</v>
          </cell>
          <cell r="T39">
            <v>133</v>
          </cell>
          <cell r="U39">
            <v>26</v>
          </cell>
        </row>
        <row r="40">
          <cell r="B40" t="str">
            <v>Hà Tĩnh</v>
          </cell>
          <cell r="C40">
            <v>15</v>
          </cell>
          <cell r="D40">
            <v>0</v>
          </cell>
          <cell r="E40">
            <v>15</v>
          </cell>
          <cell r="F40">
            <v>15</v>
          </cell>
          <cell r="G40">
            <v>0</v>
          </cell>
          <cell r="H40">
            <v>15</v>
          </cell>
          <cell r="I40">
            <v>11</v>
          </cell>
          <cell r="J40">
            <v>10</v>
          </cell>
          <cell r="K40">
            <v>1</v>
          </cell>
          <cell r="L40">
            <v>4</v>
          </cell>
          <cell r="M40">
            <v>1</v>
          </cell>
          <cell r="N40">
            <v>3</v>
          </cell>
          <cell r="O40">
            <v>0</v>
          </cell>
          <cell r="P40">
            <v>11</v>
          </cell>
          <cell r="Q40">
            <v>2</v>
          </cell>
          <cell r="R40">
            <v>0</v>
          </cell>
          <cell r="S40">
            <v>0</v>
          </cell>
          <cell r="T40">
            <v>9</v>
          </cell>
          <cell r="U40">
            <v>0</v>
          </cell>
        </row>
        <row r="41">
          <cell r="B41" t="str">
            <v>Hải Dương</v>
          </cell>
          <cell r="C41">
            <v>112</v>
          </cell>
          <cell r="D41">
            <v>0</v>
          </cell>
          <cell r="E41">
            <v>112</v>
          </cell>
          <cell r="F41">
            <v>100</v>
          </cell>
          <cell r="G41">
            <v>0</v>
          </cell>
          <cell r="H41">
            <v>100</v>
          </cell>
          <cell r="I41">
            <v>66</v>
          </cell>
          <cell r="J41">
            <v>49</v>
          </cell>
          <cell r="K41">
            <v>17</v>
          </cell>
          <cell r="L41">
            <v>34</v>
          </cell>
          <cell r="M41">
            <v>4</v>
          </cell>
          <cell r="N41">
            <v>30</v>
          </cell>
          <cell r="O41">
            <v>0</v>
          </cell>
          <cell r="P41">
            <v>66</v>
          </cell>
          <cell r="Q41">
            <v>5</v>
          </cell>
          <cell r="R41">
            <v>9</v>
          </cell>
          <cell r="S41">
            <v>2</v>
          </cell>
          <cell r="T41">
            <v>47</v>
          </cell>
          <cell r="U41">
            <v>3</v>
          </cell>
        </row>
        <row r="42">
          <cell r="B42" t="str">
            <v>Hải Phòng</v>
          </cell>
          <cell r="C42">
            <v>6</v>
          </cell>
          <cell r="D42">
            <v>0</v>
          </cell>
          <cell r="E42">
            <v>6</v>
          </cell>
          <cell r="F42">
            <v>6</v>
          </cell>
          <cell r="G42">
            <v>0</v>
          </cell>
          <cell r="H42">
            <v>6</v>
          </cell>
          <cell r="I42">
            <v>6</v>
          </cell>
          <cell r="J42">
            <v>4</v>
          </cell>
          <cell r="K42">
            <v>2</v>
          </cell>
          <cell r="L42">
            <v>0</v>
          </cell>
          <cell r="M42">
            <v>0</v>
          </cell>
          <cell r="N42">
            <v>0</v>
          </cell>
          <cell r="O42">
            <v>0</v>
          </cell>
          <cell r="P42">
            <v>6</v>
          </cell>
          <cell r="Q42">
            <v>1</v>
          </cell>
          <cell r="R42">
            <v>0</v>
          </cell>
          <cell r="S42">
            <v>0</v>
          </cell>
          <cell r="T42">
            <v>5</v>
          </cell>
          <cell r="U42">
            <v>0</v>
          </cell>
        </row>
        <row r="43">
          <cell r="B43" t="str">
            <v>Hậu Giang</v>
          </cell>
          <cell r="C43">
            <v>42</v>
          </cell>
          <cell r="D43">
            <v>0</v>
          </cell>
          <cell r="E43">
            <v>42</v>
          </cell>
          <cell r="F43">
            <v>42</v>
          </cell>
          <cell r="G43">
            <v>0</v>
          </cell>
          <cell r="H43">
            <v>42</v>
          </cell>
          <cell r="I43">
            <v>42</v>
          </cell>
          <cell r="J43">
            <v>38</v>
          </cell>
          <cell r="K43">
            <v>4</v>
          </cell>
          <cell r="L43">
            <v>0</v>
          </cell>
          <cell r="M43">
            <v>0</v>
          </cell>
          <cell r="N43">
            <v>0</v>
          </cell>
          <cell r="O43">
            <v>0</v>
          </cell>
          <cell r="P43">
            <v>42</v>
          </cell>
          <cell r="Q43">
            <v>16</v>
          </cell>
          <cell r="R43">
            <v>6</v>
          </cell>
          <cell r="S43">
            <v>6</v>
          </cell>
          <cell r="T43">
            <v>13</v>
          </cell>
          <cell r="U43">
            <v>1</v>
          </cell>
        </row>
        <row r="44">
          <cell r="B44" t="str">
            <v>Hòa Bình</v>
          </cell>
          <cell r="C44">
            <v>15</v>
          </cell>
          <cell r="D44">
            <v>0</v>
          </cell>
          <cell r="E44">
            <v>15</v>
          </cell>
          <cell r="F44">
            <v>9</v>
          </cell>
          <cell r="G44">
            <v>0</v>
          </cell>
          <cell r="H44">
            <v>9</v>
          </cell>
          <cell r="I44">
            <v>4</v>
          </cell>
          <cell r="J44">
            <v>3</v>
          </cell>
          <cell r="K44">
            <v>1</v>
          </cell>
          <cell r="L44">
            <v>5</v>
          </cell>
          <cell r="M44">
            <v>0</v>
          </cell>
          <cell r="N44">
            <v>5</v>
          </cell>
          <cell r="O44">
            <v>0</v>
          </cell>
          <cell r="P44">
            <v>4</v>
          </cell>
          <cell r="Q44">
            <v>0</v>
          </cell>
          <cell r="R44">
            <v>0</v>
          </cell>
          <cell r="S44">
            <v>0</v>
          </cell>
          <cell r="T44">
            <v>3</v>
          </cell>
          <cell r="U44">
            <v>1</v>
          </cell>
        </row>
        <row r="45">
          <cell r="B45" t="str">
            <v>Hồ Chí Minh</v>
          </cell>
          <cell r="C45">
            <v>502</v>
          </cell>
          <cell r="D45">
            <v>24</v>
          </cell>
          <cell r="E45">
            <v>478</v>
          </cell>
          <cell r="F45">
            <v>502</v>
          </cell>
          <cell r="G45">
            <v>24</v>
          </cell>
          <cell r="H45">
            <v>478</v>
          </cell>
          <cell r="I45">
            <v>183</v>
          </cell>
          <cell r="J45">
            <v>122</v>
          </cell>
          <cell r="K45">
            <v>61</v>
          </cell>
          <cell r="L45">
            <v>319</v>
          </cell>
          <cell r="M45">
            <v>22</v>
          </cell>
          <cell r="N45">
            <v>297</v>
          </cell>
          <cell r="O45">
            <v>0</v>
          </cell>
          <cell r="P45">
            <v>183</v>
          </cell>
          <cell r="Q45">
            <v>37</v>
          </cell>
          <cell r="R45">
            <v>8</v>
          </cell>
          <cell r="S45">
            <v>3</v>
          </cell>
          <cell r="T45">
            <v>98</v>
          </cell>
          <cell r="U45">
            <v>37</v>
          </cell>
        </row>
        <row r="46">
          <cell r="B46" t="str">
            <v>Hưng Yên</v>
          </cell>
          <cell r="C46">
            <v>7</v>
          </cell>
          <cell r="D46">
            <v>0</v>
          </cell>
          <cell r="E46">
            <v>7</v>
          </cell>
          <cell r="F46">
            <v>7</v>
          </cell>
          <cell r="G46">
            <v>0</v>
          </cell>
          <cell r="H46">
            <v>7</v>
          </cell>
          <cell r="I46">
            <v>7</v>
          </cell>
          <cell r="J46">
            <v>6</v>
          </cell>
          <cell r="K46">
            <v>1</v>
          </cell>
          <cell r="L46">
            <v>0</v>
          </cell>
          <cell r="M46">
            <v>0</v>
          </cell>
          <cell r="N46">
            <v>0</v>
          </cell>
          <cell r="O46">
            <v>0</v>
          </cell>
          <cell r="P46">
            <v>7</v>
          </cell>
          <cell r="Q46">
            <v>0</v>
          </cell>
          <cell r="R46">
            <v>0</v>
          </cell>
          <cell r="S46">
            <v>0</v>
          </cell>
          <cell r="T46">
            <v>7</v>
          </cell>
          <cell r="U46">
            <v>0</v>
          </cell>
        </row>
        <row r="47">
          <cell r="B47" t="str">
            <v>Kiên Giang</v>
          </cell>
          <cell r="C47">
            <v>80</v>
          </cell>
          <cell r="D47">
            <v>4</v>
          </cell>
          <cell r="E47">
            <v>76</v>
          </cell>
          <cell r="F47">
            <v>80</v>
          </cell>
          <cell r="G47">
            <v>4</v>
          </cell>
          <cell r="H47">
            <v>76</v>
          </cell>
          <cell r="I47">
            <v>80</v>
          </cell>
          <cell r="J47">
            <v>56</v>
          </cell>
          <cell r="K47">
            <v>24</v>
          </cell>
          <cell r="L47">
            <v>0</v>
          </cell>
          <cell r="M47">
            <v>0</v>
          </cell>
          <cell r="N47">
            <v>0</v>
          </cell>
          <cell r="O47">
            <v>0</v>
          </cell>
          <cell r="P47">
            <v>80</v>
          </cell>
          <cell r="Q47">
            <v>13</v>
          </cell>
          <cell r="R47">
            <v>6</v>
          </cell>
          <cell r="S47">
            <v>6</v>
          </cell>
          <cell r="T47">
            <v>52</v>
          </cell>
          <cell r="U47">
            <v>3</v>
          </cell>
        </row>
        <row r="48">
          <cell r="B48" t="str">
            <v>Kon Tum</v>
          </cell>
          <cell r="C48">
            <v>11</v>
          </cell>
          <cell r="D48">
            <v>0</v>
          </cell>
          <cell r="E48">
            <v>11</v>
          </cell>
          <cell r="F48">
            <v>11</v>
          </cell>
          <cell r="G48">
            <v>0</v>
          </cell>
          <cell r="H48">
            <v>11</v>
          </cell>
          <cell r="I48">
            <v>11</v>
          </cell>
          <cell r="J48">
            <v>10</v>
          </cell>
          <cell r="K48">
            <v>1</v>
          </cell>
          <cell r="L48">
            <v>0</v>
          </cell>
          <cell r="M48">
            <v>0</v>
          </cell>
          <cell r="N48">
            <v>0</v>
          </cell>
          <cell r="O48">
            <v>0</v>
          </cell>
          <cell r="P48">
            <v>11</v>
          </cell>
          <cell r="Q48">
            <v>2</v>
          </cell>
          <cell r="R48">
            <v>2</v>
          </cell>
          <cell r="S48">
            <v>1</v>
          </cell>
          <cell r="T48">
            <v>5</v>
          </cell>
          <cell r="U48">
            <v>1</v>
          </cell>
        </row>
        <row r="49">
          <cell r="B49" t="str">
            <v>Khánh Hoà</v>
          </cell>
          <cell r="C49">
            <v>21</v>
          </cell>
          <cell r="D49">
            <v>0</v>
          </cell>
          <cell r="E49">
            <v>21</v>
          </cell>
          <cell r="F49">
            <v>21</v>
          </cell>
          <cell r="G49">
            <v>0</v>
          </cell>
          <cell r="H49">
            <v>21</v>
          </cell>
          <cell r="I49">
            <v>21</v>
          </cell>
          <cell r="J49">
            <v>15</v>
          </cell>
          <cell r="K49">
            <v>6</v>
          </cell>
          <cell r="L49">
            <v>0</v>
          </cell>
          <cell r="M49">
            <v>0</v>
          </cell>
          <cell r="N49">
            <v>0</v>
          </cell>
          <cell r="O49">
            <v>0</v>
          </cell>
          <cell r="P49">
            <v>21</v>
          </cell>
          <cell r="Q49">
            <v>4</v>
          </cell>
          <cell r="R49">
            <v>5</v>
          </cell>
          <cell r="S49">
            <v>6</v>
          </cell>
          <cell r="T49">
            <v>3</v>
          </cell>
          <cell r="U49">
            <v>3</v>
          </cell>
        </row>
        <row r="50">
          <cell r="B50" t="str">
            <v>Lai Châu</v>
          </cell>
          <cell r="C50">
            <v>2</v>
          </cell>
          <cell r="D50">
            <v>0</v>
          </cell>
          <cell r="E50">
            <v>2</v>
          </cell>
          <cell r="F50">
            <v>2</v>
          </cell>
          <cell r="G50">
            <v>0</v>
          </cell>
          <cell r="H50">
            <v>2</v>
          </cell>
          <cell r="I50">
            <v>2</v>
          </cell>
          <cell r="J50">
            <v>0</v>
          </cell>
          <cell r="K50">
            <v>2</v>
          </cell>
          <cell r="L50">
            <v>0</v>
          </cell>
          <cell r="M50">
            <v>0</v>
          </cell>
          <cell r="N50">
            <v>0</v>
          </cell>
          <cell r="O50">
            <v>0</v>
          </cell>
          <cell r="P50">
            <v>2</v>
          </cell>
          <cell r="Q50">
            <v>0</v>
          </cell>
          <cell r="R50">
            <v>1</v>
          </cell>
          <cell r="S50">
            <v>1</v>
          </cell>
          <cell r="T50">
            <v>0</v>
          </cell>
          <cell r="U50">
            <v>0</v>
          </cell>
        </row>
        <row r="51">
          <cell r="B51" t="str">
            <v>Lạng Sơn</v>
          </cell>
          <cell r="C51">
            <v>6</v>
          </cell>
          <cell r="D51">
            <v>0</v>
          </cell>
          <cell r="E51">
            <v>6</v>
          </cell>
          <cell r="F51">
            <v>6</v>
          </cell>
          <cell r="G51">
            <v>0</v>
          </cell>
          <cell r="H51">
            <v>6</v>
          </cell>
          <cell r="I51">
            <v>6</v>
          </cell>
          <cell r="J51">
            <v>3</v>
          </cell>
          <cell r="K51">
            <v>3</v>
          </cell>
          <cell r="L51">
            <v>0</v>
          </cell>
          <cell r="M51">
            <v>0</v>
          </cell>
          <cell r="N51">
            <v>0</v>
          </cell>
          <cell r="O51">
            <v>0</v>
          </cell>
          <cell r="P51">
            <v>6</v>
          </cell>
          <cell r="Q51">
            <v>2</v>
          </cell>
          <cell r="R51">
            <v>1</v>
          </cell>
          <cell r="S51">
            <v>0</v>
          </cell>
          <cell r="T51">
            <v>3</v>
          </cell>
          <cell r="U51">
            <v>0</v>
          </cell>
        </row>
        <row r="52">
          <cell r="B52" t="str">
            <v>Lào Cai</v>
          </cell>
          <cell r="C52">
            <v>2</v>
          </cell>
          <cell r="D52">
            <v>0</v>
          </cell>
          <cell r="E52">
            <v>2</v>
          </cell>
          <cell r="F52">
            <v>2</v>
          </cell>
          <cell r="G52">
            <v>0</v>
          </cell>
          <cell r="H52">
            <v>2</v>
          </cell>
          <cell r="I52">
            <v>2</v>
          </cell>
          <cell r="J52">
            <v>2</v>
          </cell>
          <cell r="K52">
            <v>0</v>
          </cell>
          <cell r="L52">
            <v>0</v>
          </cell>
          <cell r="M52">
            <v>0</v>
          </cell>
          <cell r="N52">
            <v>0</v>
          </cell>
          <cell r="O52">
            <v>0</v>
          </cell>
          <cell r="P52">
            <v>2</v>
          </cell>
          <cell r="Q52">
            <v>0</v>
          </cell>
          <cell r="R52">
            <v>0</v>
          </cell>
          <cell r="S52">
            <v>0</v>
          </cell>
          <cell r="T52">
            <v>2</v>
          </cell>
          <cell r="U52">
            <v>0</v>
          </cell>
        </row>
        <row r="53">
          <cell r="B53" t="str">
            <v>Lâm Đồng</v>
          </cell>
          <cell r="C53">
            <v>115</v>
          </cell>
          <cell r="D53">
            <v>0</v>
          </cell>
          <cell r="E53">
            <v>115</v>
          </cell>
          <cell r="F53">
            <v>115</v>
          </cell>
          <cell r="G53">
            <v>0</v>
          </cell>
          <cell r="H53">
            <v>115</v>
          </cell>
          <cell r="I53">
            <v>66</v>
          </cell>
          <cell r="J53">
            <v>54</v>
          </cell>
          <cell r="K53">
            <v>12</v>
          </cell>
          <cell r="L53">
            <v>49</v>
          </cell>
          <cell r="M53">
            <v>0</v>
          </cell>
          <cell r="N53">
            <v>49</v>
          </cell>
          <cell r="O53">
            <v>0</v>
          </cell>
          <cell r="P53">
            <v>66</v>
          </cell>
          <cell r="Q53">
            <v>22</v>
          </cell>
          <cell r="R53">
            <v>6</v>
          </cell>
          <cell r="S53">
            <v>1</v>
          </cell>
          <cell r="T53">
            <v>32</v>
          </cell>
          <cell r="U53">
            <v>5</v>
          </cell>
        </row>
        <row r="54">
          <cell r="B54" t="str">
            <v>Long An</v>
          </cell>
          <cell r="C54">
            <v>35</v>
          </cell>
          <cell r="D54">
            <v>2</v>
          </cell>
          <cell r="E54">
            <v>33</v>
          </cell>
          <cell r="F54">
            <v>35</v>
          </cell>
          <cell r="G54">
            <v>2</v>
          </cell>
          <cell r="H54">
            <v>33</v>
          </cell>
          <cell r="I54">
            <v>35</v>
          </cell>
          <cell r="J54">
            <v>24</v>
          </cell>
          <cell r="K54">
            <v>11</v>
          </cell>
          <cell r="L54">
            <v>0</v>
          </cell>
          <cell r="M54">
            <v>0</v>
          </cell>
          <cell r="N54">
            <v>0</v>
          </cell>
          <cell r="O54">
            <v>0</v>
          </cell>
          <cell r="P54">
            <v>35</v>
          </cell>
          <cell r="Q54">
            <v>2</v>
          </cell>
          <cell r="R54">
            <v>2</v>
          </cell>
          <cell r="S54">
            <v>0</v>
          </cell>
          <cell r="T54">
            <v>28</v>
          </cell>
          <cell r="U54">
            <v>3</v>
          </cell>
        </row>
        <row r="55">
          <cell r="B55" t="str">
            <v>Nam Định</v>
          </cell>
          <cell r="C55">
            <v>6</v>
          </cell>
          <cell r="D55">
            <v>0</v>
          </cell>
          <cell r="E55">
            <v>6</v>
          </cell>
          <cell r="F55">
            <v>4</v>
          </cell>
          <cell r="G55">
            <v>0</v>
          </cell>
          <cell r="H55">
            <v>4</v>
          </cell>
          <cell r="I55">
            <v>4</v>
          </cell>
          <cell r="J55">
            <v>4</v>
          </cell>
          <cell r="K55">
            <v>0</v>
          </cell>
          <cell r="L55">
            <v>0</v>
          </cell>
          <cell r="M55">
            <v>0</v>
          </cell>
          <cell r="N55">
            <v>0</v>
          </cell>
          <cell r="O55">
            <v>0</v>
          </cell>
          <cell r="P55">
            <v>4</v>
          </cell>
          <cell r="Q55">
            <v>1</v>
          </cell>
          <cell r="R55">
            <v>0</v>
          </cell>
          <cell r="S55">
            <v>0</v>
          </cell>
          <cell r="T55">
            <v>3</v>
          </cell>
          <cell r="U55">
            <v>0</v>
          </cell>
        </row>
        <row r="56">
          <cell r="B56" t="str">
            <v>Ninh Bình</v>
          </cell>
          <cell r="C56">
            <v>14</v>
          </cell>
          <cell r="D56">
            <v>0</v>
          </cell>
          <cell r="E56">
            <v>14</v>
          </cell>
          <cell r="F56">
            <v>14</v>
          </cell>
          <cell r="G56">
            <v>0</v>
          </cell>
          <cell r="H56">
            <v>14</v>
          </cell>
          <cell r="I56">
            <v>9</v>
          </cell>
          <cell r="J56">
            <v>6</v>
          </cell>
          <cell r="K56">
            <v>3</v>
          </cell>
          <cell r="L56">
            <v>5</v>
          </cell>
          <cell r="M56">
            <v>0</v>
          </cell>
          <cell r="N56">
            <v>5</v>
          </cell>
          <cell r="O56">
            <v>0</v>
          </cell>
          <cell r="P56">
            <v>9</v>
          </cell>
          <cell r="Q56">
            <v>2</v>
          </cell>
          <cell r="R56">
            <v>0</v>
          </cell>
          <cell r="S56">
            <v>0</v>
          </cell>
          <cell r="T56">
            <v>6</v>
          </cell>
          <cell r="U56">
            <v>1</v>
          </cell>
        </row>
        <row r="57">
          <cell r="B57" t="str">
            <v>Ninh Thuận</v>
          </cell>
          <cell r="C57">
            <v>42</v>
          </cell>
          <cell r="D57">
            <v>0</v>
          </cell>
          <cell r="E57">
            <v>42</v>
          </cell>
          <cell r="F57">
            <v>31</v>
          </cell>
          <cell r="G57">
            <v>0</v>
          </cell>
          <cell r="H57">
            <v>31</v>
          </cell>
          <cell r="I57">
            <v>14</v>
          </cell>
          <cell r="J57">
            <v>14</v>
          </cell>
          <cell r="K57">
            <v>0</v>
          </cell>
          <cell r="L57">
            <v>17</v>
          </cell>
          <cell r="M57">
            <v>0</v>
          </cell>
          <cell r="N57">
            <v>17</v>
          </cell>
          <cell r="O57">
            <v>0</v>
          </cell>
          <cell r="P57">
            <v>14</v>
          </cell>
          <cell r="Q57">
            <v>3</v>
          </cell>
          <cell r="R57">
            <v>5</v>
          </cell>
          <cell r="S57">
            <v>3</v>
          </cell>
          <cell r="T57">
            <v>2</v>
          </cell>
          <cell r="U57">
            <v>1</v>
          </cell>
        </row>
        <row r="58">
          <cell r="B58" t="str">
            <v>Nghệ An</v>
          </cell>
          <cell r="C58">
            <v>60</v>
          </cell>
          <cell r="D58">
            <v>1</v>
          </cell>
          <cell r="E58">
            <v>59</v>
          </cell>
          <cell r="F58">
            <v>42</v>
          </cell>
          <cell r="G58">
            <v>1</v>
          </cell>
          <cell r="H58">
            <v>41</v>
          </cell>
          <cell r="I58">
            <v>42</v>
          </cell>
          <cell r="J58">
            <v>37</v>
          </cell>
          <cell r="K58">
            <v>5</v>
          </cell>
          <cell r="L58">
            <v>0</v>
          </cell>
          <cell r="M58">
            <v>0</v>
          </cell>
          <cell r="N58">
            <v>0</v>
          </cell>
          <cell r="O58">
            <v>0</v>
          </cell>
          <cell r="P58">
            <v>42</v>
          </cell>
          <cell r="Q58">
            <v>6</v>
          </cell>
          <cell r="R58">
            <v>5</v>
          </cell>
          <cell r="S58">
            <v>8</v>
          </cell>
          <cell r="T58">
            <v>20</v>
          </cell>
          <cell r="U58">
            <v>3</v>
          </cell>
        </row>
        <row r="59">
          <cell r="B59" t="str">
            <v>Phú Thọ</v>
          </cell>
          <cell r="C59">
            <v>45</v>
          </cell>
          <cell r="D59">
            <v>1</v>
          </cell>
          <cell r="E59">
            <v>44</v>
          </cell>
          <cell r="F59">
            <v>45</v>
          </cell>
          <cell r="G59">
            <v>1</v>
          </cell>
          <cell r="H59">
            <v>44</v>
          </cell>
          <cell r="I59">
            <v>45</v>
          </cell>
          <cell r="J59">
            <v>29</v>
          </cell>
          <cell r="K59">
            <v>16</v>
          </cell>
          <cell r="L59">
            <v>0</v>
          </cell>
          <cell r="M59">
            <v>0</v>
          </cell>
          <cell r="N59">
            <v>0</v>
          </cell>
          <cell r="O59">
            <v>0</v>
          </cell>
          <cell r="P59">
            <v>45</v>
          </cell>
          <cell r="Q59">
            <v>4</v>
          </cell>
          <cell r="R59">
            <v>6</v>
          </cell>
          <cell r="S59">
            <v>3</v>
          </cell>
          <cell r="T59">
            <v>29</v>
          </cell>
          <cell r="U59">
            <v>3</v>
          </cell>
        </row>
        <row r="60">
          <cell r="B60" t="str">
            <v>Phú Yên</v>
          </cell>
          <cell r="C60">
            <v>9</v>
          </cell>
          <cell r="D60">
            <v>0</v>
          </cell>
          <cell r="E60">
            <v>9</v>
          </cell>
          <cell r="F60">
            <v>9</v>
          </cell>
          <cell r="G60">
            <v>0</v>
          </cell>
          <cell r="H60">
            <v>9</v>
          </cell>
          <cell r="I60">
            <v>9</v>
          </cell>
          <cell r="J60">
            <v>7</v>
          </cell>
          <cell r="K60">
            <v>2</v>
          </cell>
          <cell r="L60">
            <v>0</v>
          </cell>
          <cell r="M60">
            <v>0</v>
          </cell>
          <cell r="N60">
            <v>0</v>
          </cell>
          <cell r="O60">
            <v>0</v>
          </cell>
          <cell r="P60">
            <v>9</v>
          </cell>
          <cell r="Q60">
            <v>3</v>
          </cell>
          <cell r="R60">
            <v>0</v>
          </cell>
          <cell r="S60">
            <v>1</v>
          </cell>
          <cell r="T60">
            <v>4</v>
          </cell>
          <cell r="U60">
            <v>1</v>
          </cell>
        </row>
        <row r="61">
          <cell r="B61" t="str">
            <v>Quảng Bình</v>
          </cell>
          <cell r="C61">
            <v>27</v>
          </cell>
          <cell r="D61">
            <v>0</v>
          </cell>
          <cell r="E61">
            <v>27</v>
          </cell>
          <cell r="F61">
            <v>27</v>
          </cell>
          <cell r="G61">
            <v>0</v>
          </cell>
          <cell r="H61">
            <v>27</v>
          </cell>
          <cell r="I61">
            <v>20</v>
          </cell>
          <cell r="J61">
            <v>15</v>
          </cell>
          <cell r="K61">
            <v>5</v>
          </cell>
          <cell r="L61">
            <v>7</v>
          </cell>
          <cell r="M61">
            <v>0</v>
          </cell>
          <cell r="N61">
            <v>7</v>
          </cell>
          <cell r="O61">
            <v>0</v>
          </cell>
          <cell r="P61">
            <v>20</v>
          </cell>
          <cell r="Q61">
            <v>0</v>
          </cell>
          <cell r="R61">
            <v>3</v>
          </cell>
          <cell r="S61">
            <v>2</v>
          </cell>
          <cell r="T61">
            <v>14</v>
          </cell>
          <cell r="U61">
            <v>1</v>
          </cell>
        </row>
        <row r="62">
          <cell r="B62" t="str">
            <v>Quảng Nam</v>
          </cell>
          <cell r="C62">
            <v>57</v>
          </cell>
          <cell r="D62">
            <v>0</v>
          </cell>
          <cell r="E62">
            <v>57</v>
          </cell>
          <cell r="F62">
            <v>53</v>
          </cell>
          <cell r="G62">
            <v>0</v>
          </cell>
          <cell r="H62">
            <v>53</v>
          </cell>
          <cell r="I62">
            <v>29</v>
          </cell>
          <cell r="J62">
            <v>18</v>
          </cell>
          <cell r="K62">
            <v>11</v>
          </cell>
          <cell r="L62">
            <v>24</v>
          </cell>
          <cell r="M62">
            <v>0</v>
          </cell>
          <cell r="N62">
            <v>24</v>
          </cell>
          <cell r="O62">
            <v>0</v>
          </cell>
          <cell r="P62">
            <v>29</v>
          </cell>
          <cell r="Q62">
            <v>14</v>
          </cell>
          <cell r="R62">
            <v>1</v>
          </cell>
          <cell r="S62">
            <v>1</v>
          </cell>
          <cell r="T62">
            <v>11</v>
          </cell>
          <cell r="U62">
            <v>2</v>
          </cell>
        </row>
        <row r="63">
          <cell r="B63" t="str">
            <v>Quảng Ninh</v>
          </cell>
          <cell r="C63">
            <v>49</v>
          </cell>
          <cell r="D63">
            <v>1</v>
          </cell>
          <cell r="E63">
            <v>48</v>
          </cell>
          <cell r="F63">
            <v>10</v>
          </cell>
          <cell r="G63">
            <v>1</v>
          </cell>
          <cell r="H63">
            <v>9</v>
          </cell>
          <cell r="I63">
            <v>10</v>
          </cell>
          <cell r="J63">
            <v>5</v>
          </cell>
          <cell r="K63">
            <v>5</v>
          </cell>
          <cell r="L63">
            <v>0</v>
          </cell>
          <cell r="M63">
            <v>0</v>
          </cell>
          <cell r="N63">
            <v>0</v>
          </cell>
          <cell r="O63">
            <v>0</v>
          </cell>
          <cell r="P63">
            <v>10</v>
          </cell>
          <cell r="Q63">
            <v>3</v>
          </cell>
          <cell r="R63">
            <v>0</v>
          </cell>
          <cell r="S63">
            <v>0</v>
          </cell>
          <cell r="T63">
            <v>7</v>
          </cell>
          <cell r="U63">
            <v>0</v>
          </cell>
        </row>
        <row r="64">
          <cell r="B64" t="str">
            <v>Quảng Ngãi</v>
          </cell>
          <cell r="C64">
            <v>113</v>
          </cell>
          <cell r="D64">
            <v>0</v>
          </cell>
          <cell r="E64">
            <v>113</v>
          </cell>
          <cell r="F64">
            <v>85</v>
          </cell>
          <cell r="G64">
            <v>0</v>
          </cell>
          <cell r="H64">
            <v>85</v>
          </cell>
          <cell r="I64">
            <v>24</v>
          </cell>
          <cell r="J64">
            <v>18</v>
          </cell>
          <cell r="K64">
            <v>6</v>
          </cell>
          <cell r="L64">
            <v>61</v>
          </cell>
          <cell r="M64">
            <v>1</v>
          </cell>
          <cell r="N64">
            <v>60</v>
          </cell>
          <cell r="O64">
            <v>0</v>
          </cell>
          <cell r="P64">
            <v>24</v>
          </cell>
          <cell r="Q64">
            <v>11</v>
          </cell>
          <cell r="R64">
            <v>0</v>
          </cell>
          <cell r="S64">
            <v>2</v>
          </cell>
          <cell r="T64">
            <v>8</v>
          </cell>
          <cell r="U64">
            <v>3</v>
          </cell>
        </row>
        <row r="65">
          <cell r="B65" t="str">
            <v>Quảng Trị</v>
          </cell>
          <cell r="C65">
            <v>27</v>
          </cell>
          <cell r="D65">
            <v>3</v>
          </cell>
          <cell r="E65">
            <v>24</v>
          </cell>
          <cell r="F65">
            <v>26</v>
          </cell>
          <cell r="G65">
            <v>3</v>
          </cell>
          <cell r="H65">
            <v>23</v>
          </cell>
          <cell r="I65">
            <v>18</v>
          </cell>
          <cell r="J65">
            <v>10</v>
          </cell>
          <cell r="K65">
            <v>8</v>
          </cell>
          <cell r="L65">
            <v>8</v>
          </cell>
          <cell r="M65">
            <v>1</v>
          </cell>
          <cell r="N65">
            <v>7</v>
          </cell>
          <cell r="O65">
            <v>0</v>
          </cell>
          <cell r="P65">
            <v>18</v>
          </cell>
          <cell r="Q65">
            <v>3</v>
          </cell>
          <cell r="R65">
            <v>1</v>
          </cell>
          <cell r="S65">
            <v>2</v>
          </cell>
          <cell r="T65">
            <v>10</v>
          </cell>
          <cell r="U65">
            <v>2</v>
          </cell>
        </row>
        <row r="66">
          <cell r="B66" t="str">
            <v>Sóc Trăng</v>
          </cell>
          <cell r="C66">
            <v>24</v>
          </cell>
          <cell r="D66">
            <v>0</v>
          </cell>
          <cell r="E66">
            <v>24</v>
          </cell>
          <cell r="F66">
            <v>24</v>
          </cell>
          <cell r="G66">
            <v>0</v>
          </cell>
          <cell r="H66">
            <v>24</v>
          </cell>
          <cell r="I66">
            <v>24</v>
          </cell>
          <cell r="J66">
            <v>20</v>
          </cell>
          <cell r="K66">
            <v>4</v>
          </cell>
          <cell r="L66">
            <v>0</v>
          </cell>
          <cell r="M66">
            <v>0</v>
          </cell>
          <cell r="N66">
            <v>0</v>
          </cell>
          <cell r="O66">
            <v>0</v>
          </cell>
          <cell r="P66">
            <v>24</v>
          </cell>
          <cell r="Q66">
            <v>3</v>
          </cell>
          <cell r="R66">
            <v>3</v>
          </cell>
          <cell r="S66">
            <v>2</v>
          </cell>
          <cell r="T66">
            <v>12</v>
          </cell>
          <cell r="U66">
            <v>4</v>
          </cell>
        </row>
        <row r="67">
          <cell r="B67" t="str">
            <v>Sơn La</v>
          </cell>
          <cell r="C67">
            <v>10</v>
          </cell>
          <cell r="D67">
            <v>1</v>
          </cell>
          <cell r="E67">
            <v>9</v>
          </cell>
          <cell r="F67">
            <v>8</v>
          </cell>
          <cell r="G67">
            <v>1</v>
          </cell>
          <cell r="H67">
            <v>7</v>
          </cell>
          <cell r="I67">
            <v>5</v>
          </cell>
          <cell r="J67">
            <v>3</v>
          </cell>
          <cell r="K67">
            <v>2</v>
          </cell>
          <cell r="L67">
            <v>3</v>
          </cell>
          <cell r="M67">
            <v>2</v>
          </cell>
          <cell r="N67">
            <v>1</v>
          </cell>
          <cell r="O67">
            <v>0</v>
          </cell>
          <cell r="P67">
            <v>5</v>
          </cell>
          <cell r="Q67">
            <v>1</v>
          </cell>
          <cell r="R67">
            <v>0</v>
          </cell>
          <cell r="S67">
            <v>1</v>
          </cell>
          <cell r="T67">
            <v>3</v>
          </cell>
          <cell r="U67">
            <v>0</v>
          </cell>
        </row>
        <row r="68">
          <cell r="B68" t="str">
            <v>Tây Ninh</v>
          </cell>
          <cell r="C68">
            <v>138</v>
          </cell>
          <cell r="D68">
            <v>1</v>
          </cell>
          <cell r="E68">
            <v>137</v>
          </cell>
          <cell r="F68">
            <v>138</v>
          </cell>
          <cell r="G68">
            <v>1</v>
          </cell>
          <cell r="H68">
            <v>137</v>
          </cell>
          <cell r="I68">
            <v>83</v>
          </cell>
          <cell r="J68">
            <v>69</v>
          </cell>
          <cell r="K68">
            <v>14</v>
          </cell>
          <cell r="L68">
            <v>55</v>
          </cell>
          <cell r="M68">
            <v>11</v>
          </cell>
          <cell r="N68">
            <v>44</v>
          </cell>
          <cell r="O68">
            <v>0</v>
          </cell>
          <cell r="P68">
            <v>83</v>
          </cell>
          <cell r="Q68">
            <v>28</v>
          </cell>
          <cell r="R68">
            <v>13</v>
          </cell>
          <cell r="S68">
            <v>5</v>
          </cell>
          <cell r="T68">
            <v>26</v>
          </cell>
          <cell r="U68">
            <v>11</v>
          </cell>
        </row>
        <row r="69">
          <cell r="B69" t="str">
            <v>Tiền Giang</v>
          </cell>
          <cell r="C69">
            <v>107</v>
          </cell>
          <cell r="D69">
            <v>0</v>
          </cell>
          <cell r="E69">
            <v>107</v>
          </cell>
          <cell r="F69">
            <v>107</v>
          </cell>
          <cell r="G69">
            <v>0</v>
          </cell>
          <cell r="H69">
            <v>107</v>
          </cell>
          <cell r="I69">
            <v>55</v>
          </cell>
          <cell r="J69">
            <v>48</v>
          </cell>
          <cell r="K69">
            <v>7</v>
          </cell>
          <cell r="L69">
            <v>52</v>
          </cell>
          <cell r="M69">
            <v>1</v>
          </cell>
          <cell r="N69">
            <v>51</v>
          </cell>
          <cell r="O69">
            <v>0</v>
          </cell>
          <cell r="P69">
            <v>55</v>
          </cell>
          <cell r="Q69">
            <v>29</v>
          </cell>
          <cell r="R69">
            <v>5</v>
          </cell>
          <cell r="S69">
            <v>2</v>
          </cell>
          <cell r="T69">
            <v>18</v>
          </cell>
          <cell r="U69">
            <v>1</v>
          </cell>
        </row>
        <row r="70">
          <cell r="B70" t="str">
            <v>TT Huế</v>
          </cell>
          <cell r="C70">
            <v>24</v>
          </cell>
          <cell r="D70">
            <v>0</v>
          </cell>
          <cell r="E70">
            <v>24</v>
          </cell>
          <cell r="F70">
            <v>24</v>
          </cell>
          <cell r="G70">
            <v>0</v>
          </cell>
          <cell r="H70">
            <v>24</v>
          </cell>
          <cell r="I70">
            <v>15</v>
          </cell>
          <cell r="J70">
            <v>11</v>
          </cell>
          <cell r="K70">
            <v>4</v>
          </cell>
          <cell r="L70">
            <v>9</v>
          </cell>
          <cell r="M70">
            <v>4</v>
          </cell>
          <cell r="N70">
            <v>5</v>
          </cell>
          <cell r="O70">
            <v>0</v>
          </cell>
          <cell r="P70">
            <v>15</v>
          </cell>
          <cell r="Q70">
            <v>6</v>
          </cell>
          <cell r="R70">
            <v>0</v>
          </cell>
          <cell r="S70">
            <v>1</v>
          </cell>
          <cell r="T70">
            <v>8</v>
          </cell>
          <cell r="U70">
            <v>0</v>
          </cell>
        </row>
        <row r="71">
          <cell r="B71" t="str">
            <v>Tuyên Quang</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row>
        <row r="72">
          <cell r="B72" t="str">
            <v>Thái Bình</v>
          </cell>
          <cell r="C72">
            <v>7</v>
          </cell>
          <cell r="D72">
            <v>0</v>
          </cell>
          <cell r="E72">
            <v>7</v>
          </cell>
          <cell r="F72">
            <v>7</v>
          </cell>
          <cell r="G72">
            <v>0</v>
          </cell>
          <cell r="H72">
            <v>7</v>
          </cell>
          <cell r="I72">
            <v>7</v>
          </cell>
          <cell r="J72">
            <v>7</v>
          </cell>
          <cell r="K72">
            <v>0</v>
          </cell>
          <cell r="L72">
            <v>0</v>
          </cell>
          <cell r="M72">
            <v>0</v>
          </cell>
          <cell r="N72">
            <v>0</v>
          </cell>
          <cell r="O72">
            <v>0</v>
          </cell>
          <cell r="P72">
            <v>7</v>
          </cell>
          <cell r="Q72">
            <v>0</v>
          </cell>
          <cell r="R72">
            <v>0</v>
          </cell>
          <cell r="S72">
            <v>7</v>
          </cell>
          <cell r="T72">
            <v>0</v>
          </cell>
          <cell r="U72">
            <v>0</v>
          </cell>
        </row>
        <row r="73">
          <cell r="B73" t="str">
            <v>Thái Nguyên</v>
          </cell>
          <cell r="C73">
            <v>14</v>
          </cell>
          <cell r="D73">
            <v>1</v>
          </cell>
          <cell r="E73">
            <v>13</v>
          </cell>
          <cell r="F73">
            <v>14</v>
          </cell>
          <cell r="G73">
            <v>1</v>
          </cell>
          <cell r="H73">
            <v>13</v>
          </cell>
          <cell r="I73">
            <v>14</v>
          </cell>
          <cell r="J73">
            <v>13</v>
          </cell>
          <cell r="K73">
            <v>1</v>
          </cell>
          <cell r="L73">
            <v>0</v>
          </cell>
          <cell r="M73">
            <v>0</v>
          </cell>
          <cell r="N73">
            <v>0</v>
          </cell>
          <cell r="O73">
            <v>0</v>
          </cell>
          <cell r="P73">
            <v>14</v>
          </cell>
          <cell r="Q73">
            <v>2</v>
          </cell>
          <cell r="R73">
            <v>0</v>
          </cell>
          <cell r="S73">
            <v>3</v>
          </cell>
          <cell r="T73">
            <v>7</v>
          </cell>
          <cell r="U73">
            <v>2</v>
          </cell>
        </row>
        <row r="74">
          <cell r="B74" t="str">
            <v>Thanh Hóa</v>
          </cell>
          <cell r="C74">
            <v>23</v>
          </cell>
          <cell r="D74">
            <v>1</v>
          </cell>
          <cell r="E74">
            <v>22</v>
          </cell>
          <cell r="F74">
            <v>23</v>
          </cell>
          <cell r="G74">
            <v>1</v>
          </cell>
          <cell r="H74">
            <v>22</v>
          </cell>
          <cell r="I74">
            <v>19</v>
          </cell>
          <cell r="J74">
            <v>9</v>
          </cell>
          <cell r="K74">
            <v>10</v>
          </cell>
          <cell r="L74">
            <v>4</v>
          </cell>
          <cell r="M74">
            <v>0</v>
          </cell>
          <cell r="N74">
            <v>4</v>
          </cell>
          <cell r="O74">
            <v>0</v>
          </cell>
          <cell r="P74">
            <v>19</v>
          </cell>
          <cell r="Q74">
            <v>0</v>
          </cell>
          <cell r="R74">
            <v>2</v>
          </cell>
          <cell r="S74">
            <v>2</v>
          </cell>
          <cell r="T74">
            <v>15</v>
          </cell>
          <cell r="U74">
            <v>0</v>
          </cell>
        </row>
        <row r="75">
          <cell r="B75" t="str">
            <v>Trà Vinh</v>
          </cell>
          <cell r="C75">
            <v>62</v>
          </cell>
          <cell r="D75">
            <v>2</v>
          </cell>
          <cell r="E75">
            <v>60</v>
          </cell>
          <cell r="F75">
            <v>62</v>
          </cell>
          <cell r="G75">
            <v>2</v>
          </cell>
          <cell r="H75">
            <v>60</v>
          </cell>
          <cell r="I75">
            <v>38</v>
          </cell>
          <cell r="J75">
            <v>32</v>
          </cell>
          <cell r="K75">
            <v>6</v>
          </cell>
          <cell r="L75">
            <v>24</v>
          </cell>
          <cell r="M75">
            <v>0</v>
          </cell>
          <cell r="N75">
            <v>24</v>
          </cell>
          <cell r="O75">
            <v>0</v>
          </cell>
          <cell r="P75">
            <v>38</v>
          </cell>
          <cell r="Q75">
            <v>12</v>
          </cell>
          <cell r="R75">
            <v>10</v>
          </cell>
          <cell r="S75">
            <v>1</v>
          </cell>
          <cell r="T75">
            <v>12</v>
          </cell>
          <cell r="U75">
            <v>3</v>
          </cell>
        </row>
        <row r="76">
          <cell r="B76" t="str">
            <v>Vĩnh Long</v>
          </cell>
          <cell r="C76">
            <v>67</v>
          </cell>
          <cell r="D76">
            <v>2</v>
          </cell>
          <cell r="E76">
            <v>65</v>
          </cell>
          <cell r="F76">
            <v>67</v>
          </cell>
          <cell r="G76">
            <v>2</v>
          </cell>
          <cell r="H76">
            <v>65</v>
          </cell>
          <cell r="I76">
            <v>67</v>
          </cell>
          <cell r="J76">
            <v>64</v>
          </cell>
          <cell r="K76">
            <v>3</v>
          </cell>
          <cell r="L76">
            <v>0</v>
          </cell>
          <cell r="M76">
            <v>0</v>
          </cell>
          <cell r="N76">
            <v>0</v>
          </cell>
          <cell r="O76">
            <v>0</v>
          </cell>
          <cell r="P76">
            <v>67</v>
          </cell>
          <cell r="Q76">
            <v>25</v>
          </cell>
          <cell r="R76">
            <v>0</v>
          </cell>
          <cell r="S76">
            <v>2</v>
          </cell>
          <cell r="T76">
            <v>28</v>
          </cell>
          <cell r="U76">
            <v>12</v>
          </cell>
        </row>
        <row r="77">
          <cell r="B77" t="str">
            <v>Vĩnh Phúc</v>
          </cell>
          <cell r="C77">
            <v>47</v>
          </cell>
          <cell r="D77">
            <v>2</v>
          </cell>
          <cell r="E77">
            <v>45</v>
          </cell>
          <cell r="F77">
            <v>47</v>
          </cell>
          <cell r="G77">
            <v>2</v>
          </cell>
          <cell r="H77">
            <v>45</v>
          </cell>
          <cell r="I77">
            <v>24</v>
          </cell>
          <cell r="J77">
            <v>17</v>
          </cell>
          <cell r="K77">
            <v>7</v>
          </cell>
          <cell r="L77">
            <v>23</v>
          </cell>
          <cell r="M77">
            <v>1</v>
          </cell>
          <cell r="N77">
            <v>22</v>
          </cell>
          <cell r="O77">
            <v>0</v>
          </cell>
          <cell r="P77">
            <v>24</v>
          </cell>
          <cell r="Q77">
            <v>5</v>
          </cell>
          <cell r="R77">
            <v>2</v>
          </cell>
          <cell r="S77">
            <v>2</v>
          </cell>
          <cell r="T77">
            <v>11</v>
          </cell>
          <cell r="U77">
            <v>4</v>
          </cell>
        </row>
        <row r="78">
          <cell r="B78" t="str">
            <v>Yên Bái</v>
          </cell>
          <cell r="C78">
            <v>12</v>
          </cell>
          <cell r="D78">
            <v>1</v>
          </cell>
          <cell r="E78">
            <v>11</v>
          </cell>
          <cell r="F78">
            <v>12</v>
          </cell>
          <cell r="G78">
            <v>1</v>
          </cell>
          <cell r="H78">
            <v>11</v>
          </cell>
          <cell r="I78">
            <v>12</v>
          </cell>
          <cell r="J78">
            <v>9</v>
          </cell>
          <cell r="K78">
            <v>3</v>
          </cell>
          <cell r="L78">
            <v>0</v>
          </cell>
          <cell r="M78">
            <v>0</v>
          </cell>
          <cell r="N78">
            <v>0</v>
          </cell>
          <cell r="O78">
            <v>0</v>
          </cell>
          <cell r="P78">
            <v>12</v>
          </cell>
          <cell r="Q78">
            <v>4</v>
          </cell>
          <cell r="R78">
            <v>3</v>
          </cell>
          <cell r="S78">
            <v>1</v>
          </cell>
          <cell r="T78">
            <v>2</v>
          </cell>
          <cell r="U78">
            <v>2</v>
          </cell>
        </row>
      </sheetData>
      <sheetData sheetId="6">
        <row r="16">
          <cell r="B16" t="str">
            <v>An Giang</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row>
        <row r="17">
          <cell r="B17" t="str">
            <v>Bạc Liêu</v>
          </cell>
          <cell r="C17">
            <v>2</v>
          </cell>
          <cell r="D17">
            <v>0</v>
          </cell>
          <cell r="E17">
            <v>2</v>
          </cell>
          <cell r="F17">
            <v>2</v>
          </cell>
          <cell r="G17">
            <v>0</v>
          </cell>
          <cell r="H17">
            <v>2</v>
          </cell>
          <cell r="I17">
            <v>2</v>
          </cell>
          <cell r="J17">
            <v>1</v>
          </cell>
          <cell r="K17">
            <v>1</v>
          </cell>
          <cell r="L17">
            <v>0</v>
          </cell>
          <cell r="M17">
            <v>0</v>
          </cell>
          <cell r="N17">
            <v>0</v>
          </cell>
          <cell r="O17">
            <v>0</v>
          </cell>
          <cell r="P17">
            <v>2</v>
          </cell>
          <cell r="Q17">
            <v>0</v>
          </cell>
          <cell r="R17">
            <v>0</v>
          </cell>
          <cell r="S17">
            <v>0</v>
          </cell>
          <cell r="T17">
            <v>2</v>
          </cell>
          <cell r="U17">
            <v>0</v>
          </cell>
        </row>
        <row r="18">
          <cell r="B18" t="str">
            <v>Bắc Giang</v>
          </cell>
          <cell r="C18">
            <v>4</v>
          </cell>
          <cell r="D18">
            <v>1</v>
          </cell>
          <cell r="E18">
            <v>3</v>
          </cell>
          <cell r="F18">
            <v>4</v>
          </cell>
          <cell r="G18">
            <v>1</v>
          </cell>
          <cell r="H18">
            <v>3</v>
          </cell>
          <cell r="I18">
            <v>4</v>
          </cell>
          <cell r="J18">
            <v>3</v>
          </cell>
          <cell r="K18">
            <v>1</v>
          </cell>
          <cell r="L18">
            <v>0</v>
          </cell>
          <cell r="M18">
            <v>0</v>
          </cell>
          <cell r="N18">
            <v>0</v>
          </cell>
          <cell r="O18">
            <v>0</v>
          </cell>
          <cell r="P18">
            <v>4</v>
          </cell>
          <cell r="Q18">
            <v>1</v>
          </cell>
          <cell r="R18">
            <v>0</v>
          </cell>
          <cell r="S18">
            <v>0</v>
          </cell>
          <cell r="T18">
            <v>2</v>
          </cell>
          <cell r="U18">
            <v>1</v>
          </cell>
        </row>
        <row r="19">
          <cell r="B19" t="str">
            <v>Bắc Kạn</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row>
        <row r="20">
          <cell r="B20" t="str">
            <v>Bắc Ninh</v>
          </cell>
          <cell r="C20">
            <v>30</v>
          </cell>
          <cell r="D20">
            <v>0</v>
          </cell>
          <cell r="E20">
            <v>30</v>
          </cell>
          <cell r="F20">
            <v>10</v>
          </cell>
          <cell r="G20">
            <v>0</v>
          </cell>
          <cell r="H20">
            <v>10</v>
          </cell>
          <cell r="I20">
            <v>5</v>
          </cell>
          <cell r="J20">
            <v>4</v>
          </cell>
          <cell r="K20">
            <v>1</v>
          </cell>
          <cell r="L20">
            <v>5</v>
          </cell>
          <cell r="M20">
            <v>0</v>
          </cell>
          <cell r="N20">
            <v>5</v>
          </cell>
          <cell r="O20">
            <v>0</v>
          </cell>
          <cell r="P20">
            <v>5</v>
          </cell>
          <cell r="Q20">
            <v>0</v>
          </cell>
          <cell r="R20">
            <v>0</v>
          </cell>
          <cell r="S20">
            <v>0</v>
          </cell>
          <cell r="T20">
            <v>4</v>
          </cell>
          <cell r="U20">
            <v>1</v>
          </cell>
        </row>
        <row r="21">
          <cell r="B21" t="str">
            <v>Bến Tre</v>
          </cell>
          <cell r="C21">
            <v>3</v>
          </cell>
          <cell r="D21">
            <v>0</v>
          </cell>
          <cell r="E21">
            <v>3</v>
          </cell>
          <cell r="F21">
            <v>3</v>
          </cell>
          <cell r="G21">
            <v>0</v>
          </cell>
          <cell r="H21">
            <v>3</v>
          </cell>
          <cell r="I21">
            <v>2</v>
          </cell>
          <cell r="J21">
            <v>2</v>
          </cell>
          <cell r="K21">
            <v>0</v>
          </cell>
          <cell r="L21">
            <v>1</v>
          </cell>
          <cell r="M21">
            <v>0</v>
          </cell>
          <cell r="N21">
            <v>1</v>
          </cell>
          <cell r="O21">
            <v>0</v>
          </cell>
          <cell r="P21">
            <v>2</v>
          </cell>
          <cell r="Q21">
            <v>1</v>
          </cell>
          <cell r="R21">
            <v>0</v>
          </cell>
          <cell r="S21">
            <v>0</v>
          </cell>
          <cell r="T21">
            <v>1</v>
          </cell>
          <cell r="U21">
            <v>0</v>
          </cell>
        </row>
        <row r="22">
          <cell r="B22" t="str">
            <v>Bình Dương</v>
          </cell>
          <cell r="C22">
            <v>8</v>
          </cell>
          <cell r="D22">
            <v>1</v>
          </cell>
          <cell r="E22">
            <v>7</v>
          </cell>
          <cell r="F22">
            <v>8</v>
          </cell>
          <cell r="G22">
            <v>1</v>
          </cell>
          <cell r="H22">
            <v>7</v>
          </cell>
          <cell r="I22">
            <v>8</v>
          </cell>
          <cell r="J22">
            <v>6</v>
          </cell>
          <cell r="K22">
            <v>2</v>
          </cell>
          <cell r="L22">
            <v>0</v>
          </cell>
          <cell r="M22">
            <v>0</v>
          </cell>
          <cell r="N22">
            <v>0</v>
          </cell>
          <cell r="O22">
            <v>0</v>
          </cell>
          <cell r="P22">
            <v>8</v>
          </cell>
          <cell r="Q22">
            <v>2</v>
          </cell>
          <cell r="R22">
            <v>0</v>
          </cell>
          <cell r="S22">
            <v>0</v>
          </cell>
          <cell r="T22">
            <v>5</v>
          </cell>
          <cell r="U22">
            <v>1</v>
          </cell>
        </row>
        <row r="23">
          <cell r="B23" t="str">
            <v>Bình Định</v>
          </cell>
          <cell r="C23">
            <v>5</v>
          </cell>
          <cell r="D23">
            <v>1</v>
          </cell>
          <cell r="E23">
            <v>4</v>
          </cell>
          <cell r="F23">
            <v>5</v>
          </cell>
          <cell r="G23">
            <v>1</v>
          </cell>
          <cell r="H23">
            <v>4</v>
          </cell>
          <cell r="I23">
            <v>1</v>
          </cell>
          <cell r="J23">
            <v>1</v>
          </cell>
          <cell r="K23">
            <v>0</v>
          </cell>
          <cell r="L23">
            <v>4</v>
          </cell>
          <cell r="M23">
            <v>1</v>
          </cell>
          <cell r="N23">
            <v>3</v>
          </cell>
          <cell r="O23">
            <v>0</v>
          </cell>
          <cell r="P23">
            <v>1</v>
          </cell>
          <cell r="Q23">
            <v>0</v>
          </cell>
          <cell r="R23">
            <v>0</v>
          </cell>
          <cell r="S23">
            <v>1</v>
          </cell>
          <cell r="T23">
            <v>0</v>
          </cell>
          <cell r="U23">
            <v>0</v>
          </cell>
        </row>
        <row r="24">
          <cell r="B24" t="str">
            <v>Bình Phước</v>
          </cell>
          <cell r="C24">
            <v>2</v>
          </cell>
          <cell r="D24">
            <v>0</v>
          </cell>
          <cell r="E24">
            <v>2</v>
          </cell>
          <cell r="F24">
            <v>2</v>
          </cell>
          <cell r="G24">
            <v>0</v>
          </cell>
          <cell r="H24">
            <v>2</v>
          </cell>
          <cell r="I24">
            <v>2</v>
          </cell>
          <cell r="J24">
            <v>1</v>
          </cell>
          <cell r="K24">
            <v>1</v>
          </cell>
          <cell r="L24">
            <v>0</v>
          </cell>
          <cell r="M24">
            <v>0</v>
          </cell>
          <cell r="N24">
            <v>0</v>
          </cell>
          <cell r="O24">
            <v>0</v>
          </cell>
          <cell r="P24">
            <v>2</v>
          </cell>
          <cell r="Q24">
            <v>0</v>
          </cell>
          <cell r="R24">
            <v>0</v>
          </cell>
          <cell r="S24">
            <v>1</v>
          </cell>
          <cell r="T24">
            <v>0</v>
          </cell>
          <cell r="U24">
            <v>1</v>
          </cell>
        </row>
        <row r="25">
          <cell r="B25" t="str">
            <v>Bình Thuận</v>
          </cell>
          <cell r="C25">
            <v>5</v>
          </cell>
          <cell r="D25">
            <v>1</v>
          </cell>
          <cell r="E25">
            <v>4</v>
          </cell>
          <cell r="F25">
            <v>5</v>
          </cell>
          <cell r="G25">
            <v>1</v>
          </cell>
          <cell r="H25">
            <v>4</v>
          </cell>
          <cell r="I25">
            <v>5</v>
          </cell>
          <cell r="J25">
            <v>5</v>
          </cell>
          <cell r="K25">
            <v>0</v>
          </cell>
          <cell r="L25">
            <v>0</v>
          </cell>
          <cell r="M25">
            <v>0</v>
          </cell>
          <cell r="N25">
            <v>0</v>
          </cell>
          <cell r="O25">
            <v>0</v>
          </cell>
          <cell r="P25">
            <v>5</v>
          </cell>
          <cell r="Q25">
            <v>3</v>
          </cell>
          <cell r="R25">
            <v>0</v>
          </cell>
          <cell r="S25">
            <v>0</v>
          </cell>
          <cell r="T25">
            <v>2</v>
          </cell>
          <cell r="U25">
            <v>0</v>
          </cell>
        </row>
        <row r="26">
          <cell r="B26" t="str">
            <v>BR-Vũng Tàu</v>
          </cell>
          <cell r="C26">
            <v>1</v>
          </cell>
          <cell r="D26">
            <v>0</v>
          </cell>
          <cell r="E26">
            <v>1</v>
          </cell>
          <cell r="F26">
            <v>1</v>
          </cell>
          <cell r="G26">
            <v>0</v>
          </cell>
          <cell r="H26">
            <v>1</v>
          </cell>
          <cell r="I26">
            <v>1</v>
          </cell>
          <cell r="J26">
            <v>1</v>
          </cell>
          <cell r="K26">
            <v>0</v>
          </cell>
          <cell r="L26">
            <v>0</v>
          </cell>
          <cell r="M26">
            <v>0</v>
          </cell>
          <cell r="N26">
            <v>0</v>
          </cell>
          <cell r="O26">
            <v>0</v>
          </cell>
          <cell r="P26">
            <v>1</v>
          </cell>
          <cell r="Q26">
            <v>0</v>
          </cell>
          <cell r="R26">
            <v>1</v>
          </cell>
          <cell r="S26">
            <v>0</v>
          </cell>
          <cell r="T26">
            <v>0</v>
          </cell>
          <cell r="U26">
            <v>0</v>
          </cell>
        </row>
        <row r="27">
          <cell r="B27" t="str">
            <v>Cà Mau</v>
          </cell>
          <cell r="C27">
            <v>14</v>
          </cell>
          <cell r="D27">
            <v>0</v>
          </cell>
          <cell r="E27">
            <v>14</v>
          </cell>
          <cell r="F27">
            <v>14</v>
          </cell>
          <cell r="G27">
            <v>0</v>
          </cell>
          <cell r="H27">
            <v>14</v>
          </cell>
          <cell r="I27">
            <v>7</v>
          </cell>
          <cell r="J27">
            <v>1</v>
          </cell>
          <cell r="K27">
            <v>6</v>
          </cell>
          <cell r="L27">
            <v>7</v>
          </cell>
          <cell r="M27">
            <v>6</v>
          </cell>
          <cell r="N27">
            <v>1</v>
          </cell>
          <cell r="O27">
            <v>0</v>
          </cell>
          <cell r="P27">
            <v>7</v>
          </cell>
          <cell r="Q27">
            <v>6</v>
          </cell>
          <cell r="R27">
            <v>0</v>
          </cell>
          <cell r="S27">
            <v>0</v>
          </cell>
          <cell r="T27">
            <v>1</v>
          </cell>
          <cell r="U27">
            <v>0</v>
          </cell>
        </row>
        <row r="28">
          <cell r="B28" t="str">
            <v>Cao Bằng</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B29" t="str">
            <v>Cần Thơ</v>
          </cell>
          <cell r="C29">
            <v>24</v>
          </cell>
          <cell r="D29">
            <v>2</v>
          </cell>
          <cell r="E29">
            <v>22</v>
          </cell>
          <cell r="F29">
            <v>19</v>
          </cell>
          <cell r="G29">
            <v>2</v>
          </cell>
          <cell r="H29">
            <v>17</v>
          </cell>
          <cell r="I29">
            <v>15</v>
          </cell>
          <cell r="J29">
            <v>13</v>
          </cell>
          <cell r="K29">
            <v>2</v>
          </cell>
          <cell r="L29">
            <v>4</v>
          </cell>
          <cell r="M29">
            <v>4</v>
          </cell>
          <cell r="N29">
            <v>0</v>
          </cell>
          <cell r="O29">
            <v>0</v>
          </cell>
          <cell r="P29">
            <v>15</v>
          </cell>
          <cell r="Q29">
            <v>1</v>
          </cell>
          <cell r="R29">
            <v>0</v>
          </cell>
          <cell r="S29">
            <v>0</v>
          </cell>
          <cell r="T29">
            <v>12</v>
          </cell>
          <cell r="U29">
            <v>2</v>
          </cell>
        </row>
        <row r="30">
          <cell r="B30" t="str">
            <v>Đà Nẵng</v>
          </cell>
          <cell r="C30">
            <v>6</v>
          </cell>
          <cell r="D30">
            <v>2</v>
          </cell>
          <cell r="E30">
            <v>4</v>
          </cell>
          <cell r="F30">
            <v>6</v>
          </cell>
          <cell r="G30">
            <v>2</v>
          </cell>
          <cell r="H30">
            <v>4</v>
          </cell>
          <cell r="I30">
            <v>5</v>
          </cell>
          <cell r="J30">
            <v>5</v>
          </cell>
          <cell r="K30">
            <v>0</v>
          </cell>
          <cell r="L30">
            <v>1</v>
          </cell>
          <cell r="M30">
            <v>1</v>
          </cell>
          <cell r="N30">
            <v>0</v>
          </cell>
          <cell r="O30">
            <v>0</v>
          </cell>
          <cell r="P30">
            <v>5</v>
          </cell>
          <cell r="Q30">
            <v>0</v>
          </cell>
          <cell r="R30">
            <v>0</v>
          </cell>
          <cell r="S30">
            <v>0</v>
          </cell>
          <cell r="T30">
            <v>4</v>
          </cell>
          <cell r="U30">
            <v>1</v>
          </cell>
        </row>
        <row r="31">
          <cell r="B31" t="str">
            <v>Đắk Lắc</v>
          </cell>
          <cell r="C31">
            <v>4</v>
          </cell>
          <cell r="D31">
            <v>0</v>
          </cell>
          <cell r="E31">
            <v>4</v>
          </cell>
          <cell r="F31">
            <v>4</v>
          </cell>
          <cell r="G31">
            <v>0</v>
          </cell>
          <cell r="H31">
            <v>4</v>
          </cell>
          <cell r="I31">
            <v>4</v>
          </cell>
          <cell r="J31">
            <v>1</v>
          </cell>
          <cell r="K31">
            <v>3</v>
          </cell>
          <cell r="L31">
            <v>0</v>
          </cell>
          <cell r="M31">
            <v>0</v>
          </cell>
          <cell r="N31">
            <v>0</v>
          </cell>
          <cell r="O31">
            <v>0</v>
          </cell>
          <cell r="P31">
            <v>4</v>
          </cell>
          <cell r="Q31">
            <v>2</v>
          </cell>
          <cell r="R31">
            <v>0</v>
          </cell>
          <cell r="S31">
            <v>0</v>
          </cell>
          <cell r="T31">
            <v>1</v>
          </cell>
          <cell r="U31">
            <v>1</v>
          </cell>
        </row>
        <row r="32">
          <cell r="B32" t="str">
            <v>Đắk Nông</v>
          </cell>
          <cell r="C32">
            <v>2</v>
          </cell>
          <cell r="D32">
            <v>0</v>
          </cell>
          <cell r="E32">
            <v>2</v>
          </cell>
          <cell r="F32">
            <v>2</v>
          </cell>
          <cell r="G32">
            <v>0</v>
          </cell>
          <cell r="H32">
            <v>2</v>
          </cell>
          <cell r="I32">
            <v>2</v>
          </cell>
          <cell r="J32">
            <v>2</v>
          </cell>
          <cell r="K32">
            <v>0</v>
          </cell>
          <cell r="L32">
            <v>0</v>
          </cell>
          <cell r="M32">
            <v>0</v>
          </cell>
          <cell r="N32">
            <v>0</v>
          </cell>
          <cell r="O32">
            <v>0</v>
          </cell>
          <cell r="P32">
            <v>2</v>
          </cell>
          <cell r="Q32">
            <v>0</v>
          </cell>
          <cell r="R32">
            <v>0</v>
          </cell>
          <cell r="S32">
            <v>0</v>
          </cell>
          <cell r="T32">
            <v>0</v>
          </cell>
          <cell r="U32">
            <v>2</v>
          </cell>
        </row>
        <row r="33">
          <cell r="B33" t="str">
            <v>Điện Biên</v>
          </cell>
          <cell r="C33">
            <v>1</v>
          </cell>
          <cell r="D33">
            <v>0</v>
          </cell>
          <cell r="E33">
            <v>1</v>
          </cell>
          <cell r="F33">
            <v>1</v>
          </cell>
          <cell r="G33">
            <v>0</v>
          </cell>
          <cell r="H33">
            <v>1</v>
          </cell>
          <cell r="I33">
            <v>1</v>
          </cell>
          <cell r="J33">
            <v>1</v>
          </cell>
          <cell r="K33">
            <v>0</v>
          </cell>
          <cell r="L33">
            <v>0</v>
          </cell>
          <cell r="M33">
            <v>0</v>
          </cell>
          <cell r="N33">
            <v>0</v>
          </cell>
          <cell r="O33">
            <v>0</v>
          </cell>
          <cell r="P33">
            <v>1</v>
          </cell>
          <cell r="Q33">
            <v>0</v>
          </cell>
          <cell r="R33">
            <v>0</v>
          </cell>
          <cell r="S33">
            <v>0</v>
          </cell>
          <cell r="T33">
            <v>1</v>
          </cell>
          <cell r="U33">
            <v>0</v>
          </cell>
        </row>
        <row r="34">
          <cell r="B34" t="str">
            <v>Đồng Nai</v>
          </cell>
          <cell r="C34">
            <v>8</v>
          </cell>
          <cell r="D34">
            <v>1</v>
          </cell>
          <cell r="E34">
            <v>7</v>
          </cell>
          <cell r="F34">
            <v>8</v>
          </cell>
          <cell r="G34">
            <v>1</v>
          </cell>
          <cell r="H34">
            <v>7</v>
          </cell>
          <cell r="I34">
            <v>8</v>
          </cell>
          <cell r="J34">
            <v>8</v>
          </cell>
          <cell r="K34">
            <v>0</v>
          </cell>
          <cell r="L34">
            <v>0</v>
          </cell>
          <cell r="M34">
            <v>0</v>
          </cell>
          <cell r="N34">
            <v>0</v>
          </cell>
          <cell r="O34">
            <v>0</v>
          </cell>
          <cell r="P34">
            <v>8</v>
          </cell>
          <cell r="Q34">
            <v>1</v>
          </cell>
          <cell r="R34">
            <v>0</v>
          </cell>
          <cell r="S34">
            <v>0</v>
          </cell>
          <cell r="T34">
            <v>7</v>
          </cell>
          <cell r="U34">
            <v>0</v>
          </cell>
        </row>
        <row r="35">
          <cell r="B35" t="str">
            <v>Đồng Tháp</v>
          </cell>
          <cell r="C35">
            <v>2</v>
          </cell>
          <cell r="D35">
            <v>0</v>
          </cell>
          <cell r="E35">
            <v>2</v>
          </cell>
          <cell r="F35">
            <v>2</v>
          </cell>
          <cell r="G35">
            <v>0</v>
          </cell>
          <cell r="H35">
            <v>2</v>
          </cell>
          <cell r="I35">
            <v>2</v>
          </cell>
          <cell r="J35">
            <v>1</v>
          </cell>
          <cell r="K35">
            <v>1</v>
          </cell>
          <cell r="L35">
            <v>0</v>
          </cell>
          <cell r="M35">
            <v>0</v>
          </cell>
          <cell r="N35">
            <v>0</v>
          </cell>
          <cell r="O35">
            <v>0</v>
          </cell>
          <cell r="P35">
            <v>2</v>
          </cell>
          <cell r="Q35">
            <v>0</v>
          </cell>
          <cell r="R35">
            <v>0</v>
          </cell>
          <cell r="S35">
            <v>0</v>
          </cell>
          <cell r="T35">
            <v>2</v>
          </cell>
          <cell r="U35">
            <v>0</v>
          </cell>
        </row>
        <row r="36">
          <cell r="B36" t="str">
            <v>Gia Lai</v>
          </cell>
          <cell r="C36">
            <v>42</v>
          </cell>
          <cell r="D36">
            <v>4</v>
          </cell>
          <cell r="E36">
            <v>38</v>
          </cell>
          <cell r="F36">
            <v>32</v>
          </cell>
          <cell r="G36">
            <v>4</v>
          </cell>
          <cell r="H36">
            <v>28</v>
          </cell>
          <cell r="I36">
            <v>18</v>
          </cell>
          <cell r="J36">
            <v>14</v>
          </cell>
          <cell r="K36">
            <v>4</v>
          </cell>
          <cell r="L36">
            <v>14</v>
          </cell>
          <cell r="M36">
            <v>2</v>
          </cell>
          <cell r="N36">
            <v>12</v>
          </cell>
          <cell r="O36">
            <v>0</v>
          </cell>
          <cell r="P36">
            <v>18</v>
          </cell>
          <cell r="Q36">
            <v>3</v>
          </cell>
          <cell r="R36">
            <v>0</v>
          </cell>
          <cell r="S36">
            <v>1</v>
          </cell>
          <cell r="T36">
            <v>10</v>
          </cell>
          <cell r="U36">
            <v>4</v>
          </cell>
        </row>
        <row r="37">
          <cell r="B37" t="str">
            <v>Hà Giang</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38">
          <cell r="B38" t="str">
            <v>Hà Nam</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39">
          <cell r="B39" t="str">
            <v>Hà Nội</v>
          </cell>
          <cell r="C39">
            <v>96</v>
          </cell>
          <cell r="D39">
            <v>4</v>
          </cell>
          <cell r="E39">
            <v>92</v>
          </cell>
          <cell r="F39">
            <v>79</v>
          </cell>
          <cell r="G39">
            <v>4</v>
          </cell>
          <cell r="H39">
            <v>75</v>
          </cell>
          <cell r="I39">
            <v>51</v>
          </cell>
          <cell r="J39">
            <v>21</v>
          </cell>
          <cell r="K39">
            <v>30</v>
          </cell>
          <cell r="L39">
            <v>28</v>
          </cell>
          <cell r="M39">
            <v>1</v>
          </cell>
          <cell r="N39">
            <v>27</v>
          </cell>
          <cell r="O39">
            <v>0</v>
          </cell>
          <cell r="P39">
            <v>51</v>
          </cell>
          <cell r="Q39">
            <v>7</v>
          </cell>
          <cell r="R39">
            <v>0</v>
          </cell>
          <cell r="S39">
            <v>1</v>
          </cell>
          <cell r="T39">
            <v>34</v>
          </cell>
          <cell r="U39">
            <v>9</v>
          </cell>
        </row>
        <row r="40">
          <cell r="B40" t="str">
            <v>Hà Tĩnh</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row>
        <row r="41">
          <cell r="B41" t="str">
            <v>Hải Dương</v>
          </cell>
          <cell r="C41">
            <v>9</v>
          </cell>
          <cell r="D41">
            <v>1</v>
          </cell>
          <cell r="E41">
            <v>8</v>
          </cell>
          <cell r="F41">
            <v>6</v>
          </cell>
          <cell r="G41">
            <v>1</v>
          </cell>
          <cell r="H41">
            <v>5</v>
          </cell>
          <cell r="I41">
            <v>5</v>
          </cell>
          <cell r="J41">
            <v>1</v>
          </cell>
          <cell r="K41">
            <v>4</v>
          </cell>
          <cell r="L41">
            <v>1</v>
          </cell>
          <cell r="M41">
            <v>1</v>
          </cell>
          <cell r="N41">
            <v>0</v>
          </cell>
          <cell r="O41">
            <v>0</v>
          </cell>
          <cell r="P41">
            <v>5</v>
          </cell>
          <cell r="Q41">
            <v>1</v>
          </cell>
          <cell r="R41">
            <v>0</v>
          </cell>
          <cell r="S41">
            <v>0</v>
          </cell>
          <cell r="T41">
            <v>4</v>
          </cell>
          <cell r="U41">
            <v>0</v>
          </cell>
        </row>
        <row r="42">
          <cell r="B42" t="str">
            <v>Hải Phòng</v>
          </cell>
          <cell r="C42">
            <v>2</v>
          </cell>
          <cell r="D42">
            <v>0</v>
          </cell>
          <cell r="E42">
            <v>2</v>
          </cell>
          <cell r="F42">
            <v>2</v>
          </cell>
          <cell r="G42">
            <v>0</v>
          </cell>
          <cell r="H42">
            <v>2</v>
          </cell>
          <cell r="I42">
            <v>2</v>
          </cell>
          <cell r="J42">
            <v>0</v>
          </cell>
          <cell r="K42">
            <v>2</v>
          </cell>
          <cell r="L42">
            <v>0</v>
          </cell>
          <cell r="M42">
            <v>0</v>
          </cell>
          <cell r="N42">
            <v>0</v>
          </cell>
          <cell r="O42">
            <v>0</v>
          </cell>
          <cell r="P42">
            <v>2</v>
          </cell>
          <cell r="Q42">
            <v>0</v>
          </cell>
          <cell r="R42">
            <v>0</v>
          </cell>
          <cell r="S42">
            <v>1</v>
          </cell>
          <cell r="T42">
            <v>1</v>
          </cell>
          <cell r="U42">
            <v>0</v>
          </cell>
        </row>
        <row r="43">
          <cell r="B43" t="str">
            <v>Hậu Giang</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row>
        <row r="44">
          <cell r="B44" t="str">
            <v>Hòa Bình</v>
          </cell>
          <cell r="C44">
            <v>30</v>
          </cell>
          <cell r="D44">
            <v>0</v>
          </cell>
          <cell r="E44">
            <v>30</v>
          </cell>
          <cell r="F44">
            <v>10</v>
          </cell>
          <cell r="G44">
            <v>0</v>
          </cell>
          <cell r="H44">
            <v>10</v>
          </cell>
          <cell r="I44">
            <v>7</v>
          </cell>
          <cell r="J44">
            <v>4</v>
          </cell>
          <cell r="K44">
            <v>3</v>
          </cell>
          <cell r="L44">
            <v>3</v>
          </cell>
          <cell r="M44">
            <v>0</v>
          </cell>
          <cell r="N44">
            <v>3</v>
          </cell>
          <cell r="O44">
            <v>0</v>
          </cell>
          <cell r="P44">
            <v>7</v>
          </cell>
          <cell r="Q44">
            <v>1</v>
          </cell>
          <cell r="R44">
            <v>0</v>
          </cell>
          <cell r="S44">
            <v>0</v>
          </cell>
          <cell r="T44">
            <v>5</v>
          </cell>
          <cell r="U44">
            <v>1</v>
          </cell>
        </row>
        <row r="45">
          <cell r="B45" t="str">
            <v>Hồ Chí Minh</v>
          </cell>
          <cell r="C45">
            <v>7</v>
          </cell>
          <cell r="D45">
            <v>2</v>
          </cell>
          <cell r="E45">
            <v>5</v>
          </cell>
          <cell r="F45">
            <v>7</v>
          </cell>
          <cell r="G45">
            <v>2</v>
          </cell>
          <cell r="H45">
            <v>5</v>
          </cell>
          <cell r="I45">
            <v>6</v>
          </cell>
          <cell r="J45">
            <v>4</v>
          </cell>
          <cell r="K45">
            <v>2</v>
          </cell>
          <cell r="L45">
            <v>1</v>
          </cell>
          <cell r="M45">
            <v>1</v>
          </cell>
          <cell r="N45">
            <v>0</v>
          </cell>
          <cell r="O45">
            <v>0</v>
          </cell>
          <cell r="P45">
            <v>6</v>
          </cell>
          <cell r="Q45">
            <v>0</v>
          </cell>
          <cell r="R45">
            <v>1</v>
          </cell>
          <cell r="S45">
            <v>0</v>
          </cell>
          <cell r="T45">
            <v>5</v>
          </cell>
          <cell r="U45">
            <v>0</v>
          </cell>
        </row>
        <row r="46">
          <cell r="B46" t="str">
            <v>Hưng Yên</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row>
        <row r="47">
          <cell r="B47" t="str">
            <v>Kiên Giang</v>
          </cell>
          <cell r="C47">
            <v>10</v>
          </cell>
          <cell r="D47">
            <v>1</v>
          </cell>
          <cell r="E47">
            <v>9</v>
          </cell>
          <cell r="F47">
            <v>10</v>
          </cell>
          <cell r="G47">
            <v>1</v>
          </cell>
          <cell r="H47">
            <v>9</v>
          </cell>
          <cell r="I47">
            <v>9</v>
          </cell>
          <cell r="J47">
            <v>5</v>
          </cell>
          <cell r="K47">
            <v>4</v>
          </cell>
          <cell r="L47">
            <v>1</v>
          </cell>
          <cell r="M47">
            <v>1</v>
          </cell>
          <cell r="N47">
            <v>0</v>
          </cell>
          <cell r="O47">
            <v>0</v>
          </cell>
          <cell r="P47">
            <v>9</v>
          </cell>
          <cell r="Q47">
            <v>0</v>
          </cell>
          <cell r="R47">
            <v>0</v>
          </cell>
          <cell r="S47">
            <v>0</v>
          </cell>
          <cell r="T47">
            <v>4</v>
          </cell>
          <cell r="U47">
            <v>5</v>
          </cell>
        </row>
        <row r="48">
          <cell r="B48" t="str">
            <v>Kon Tum</v>
          </cell>
          <cell r="C48">
            <v>1</v>
          </cell>
          <cell r="D48">
            <v>0</v>
          </cell>
          <cell r="E48">
            <v>1</v>
          </cell>
          <cell r="F48">
            <v>1</v>
          </cell>
          <cell r="G48">
            <v>0</v>
          </cell>
          <cell r="H48">
            <v>1</v>
          </cell>
          <cell r="I48">
            <v>1</v>
          </cell>
          <cell r="J48">
            <v>1</v>
          </cell>
          <cell r="K48">
            <v>0</v>
          </cell>
          <cell r="L48">
            <v>0</v>
          </cell>
          <cell r="M48">
            <v>0</v>
          </cell>
          <cell r="N48">
            <v>0</v>
          </cell>
          <cell r="O48">
            <v>0</v>
          </cell>
          <cell r="P48">
            <v>1</v>
          </cell>
          <cell r="Q48">
            <v>0</v>
          </cell>
          <cell r="R48">
            <v>0</v>
          </cell>
          <cell r="S48">
            <v>0</v>
          </cell>
          <cell r="T48">
            <v>1</v>
          </cell>
          <cell r="U48">
            <v>0</v>
          </cell>
        </row>
        <row r="49">
          <cell r="B49" t="str">
            <v>Khánh Hoà</v>
          </cell>
          <cell r="C49">
            <v>1</v>
          </cell>
          <cell r="D49">
            <v>0</v>
          </cell>
          <cell r="E49">
            <v>1</v>
          </cell>
          <cell r="F49">
            <v>1</v>
          </cell>
          <cell r="G49">
            <v>0</v>
          </cell>
          <cell r="H49">
            <v>1</v>
          </cell>
          <cell r="I49">
            <v>1</v>
          </cell>
          <cell r="J49">
            <v>0</v>
          </cell>
          <cell r="K49">
            <v>1</v>
          </cell>
          <cell r="L49">
            <v>0</v>
          </cell>
          <cell r="M49">
            <v>0</v>
          </cell>
          <cell r="N49">
            <v>0</v>
          </cell>
          <cell r="O49">
            <v>0</v>
          </cell>
          <cell r="P49">
            <v>1</v>
          </cell>
          <cell r="Q49">
            <v>0</v>
          </cell>
          <cell r="R49">
            <v>0</v>
          </cell>
          <cell r="S49">
            <v>1</v>
          </cell>
          <cell r="T49">
            <v>0</v>
          </cell>
          <cell r="U49">
            <v>0</v>
          </cell>
        </row>
        <row r="50">
          <cell r="B50" t="str">
            <v>Lai Châu</v>
          </cell>
          <cell r="C50">
            <v>6</v>
          </cell>
          <cell r="D50">
            <v>0</v>
          </cell>
          <cell r="E50">
            <v>6</v>
          </cell>
          <cell r="F50">
            <v>1</v>
          </cell>
          <cell r="G50">
            <v>0</v>
          </cell>
          <cell r="H50">
            <v>1</v>
          </cell>
          <cell r="I50">
            <v>1</v>
          </cell>
          <cell r="J50">
            <v>1</v>
          </cell>
          <cell r="K50">
            <v>0</v>
          </cell>
          <cell r="L50">
            <v>0</v>
          </cell>
          <cell r="M50">
            <v>0</v>
          </cell>
          <cell r="N50">
            <v>0</v>
          </cell>
          <cell r="O50">
            <v>0</v>
          </cell>
          <cell r="P50">
            <v>1</v>
          </cell>
          <cell r="Q50">
            <v>0</v>
          </cell>
          <cell r="R50">
            <v>0</v>
          </cell>
          <cell r="S50">
            <v>0</v>
          </cell>
          <cell r="T50">
            <v>1</v>
          </cell>
          <cell r="U50">
            <v>0</v>
          </cell>
        </row>
        <row r="51">
          <cell r="B51" t="str">
            <v>Lạng Sơn</v>
          </cell>
          <cell r="C51">
            <v>4</v>
          </cell>
          <cell r="D51">
            <v>0</v>
          </cell>
          <cell r="E51">
            <v>4</v>
          </cell>
          <cell r="F51">
            <v>4</v>
          </cell>
          <cell r="G51">
            <v>0</v>
          </cell>
          <cell r="H51">
            <v>4</v>
          </cell>
          <cell r="I51">
            <v>4</v>
          </cell>
          <cell r="J51">
            <v>1</v>
          </cell>
          <cell r="K51">
            <v>3</v>
          </cell>
          <cell r="L51">
            <v>0</v>
          </cell>
          <cell r="M51">
            <v>0</v>
          </cell>
          <cell r="N51">
            <v>0</v>
          </cell>
          <cell r="O51">
            <v>0</v>
          </cell>
          <cell r="P51">
            <v>4</v>
          </cell>
          <cell r="Q51">
            <v>1</v>
          </cell>
          <cell r="R51">
            <v>0</v>
          </cell>
          <cell r="S51">
            <v>1</v>
          </cell>
          <cell r="T51">
            <v>2</v>
          </cell>
          <cell r="U51">
            <v>0</v>
          </cell>
        </row>
        <row r="52">
          <cell r="B52" t="str">
            <v>Lào Cai</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row>
        <row r="53">
          <cell r="B53" t="str">
            <v>Lâm Đồng</v>
          </cell>
          <cell r="C53">
            <v>4</v>
          </cell>
          <cell r="D53">
            <v>0</v>
          </cell>
          <cell r="E53">
            <v>4</v>
          </cell>
          <cell r="F53">
            <v>4</v>
          </cell>
          <cell r="G53">
            <v>0</v>
          </cell>
          <cell r="H53">
            <v>4</v>
          </cell>
          <cell r="I53">
            <v>4</v>
          </cell>
          <cell r="J53">
            <v>4</v>
          </cell>
          <cell r="K53">
            <v>0</v>
          </cell>
          <cell r="L53">
            <v>0</v>
          </cell>
          <cell r="M53">
            <v>0</v>
          </cell>
          <cell r="N53">
            <v>0</v>
          </cell>
          <cell r="O53">
            <v>0</v>
          </cell>
          <cell r="P53">
            <v>4</v>
          </cell>
          <cell r="Q53">
            <v>0</v>
          </cell>
          <cell r="R53">
            <v>0</v>
          </cell>
          <cell r="S53">
            <v>1</v>
          </cell>
          <cell r="T53">
            <v>3</v>
          </cell>
          <cell r="U53">
            <v>0</v>
          </cell>
        </row>
        <row r="54">
          <cell r="B54" t="str">
            <v>Long An</v>
          </cell>
          <cell r="C54">
            <v>4</v>
          </cell>
          <cell r="D54">
            <v>0</v>
          </cell>
          <cell r="E54">
            <v>4</v>
          </cell>
          <cell r="F54">
            <v>4</v>
          </cell>
          <cell r="G54">
            <v>0</v>
          </cell>
          <cell r="H54">
            <v>4</v>
          </cell>
          <cell r="I54">
            <v>4</v>
          </cell>
          <cell r="J54">
            <v>2</v>
          </cell>
          <cell r="K54">
            <v>2</v>
          </cell>
          <cell r="L54">
            <v>0</v>
          </cell>
          <cell r="M54">
            <v>0</v>
          </cell>
          <cell r="N54">
            <v>0</v>
          </cell>
          <cell r="O54">
            <v>0</v>
          </cell>
          <cell r="P54">
            <v>4</v>
          </cell>
          <cell r="Q54">
            <v>1</v>
          </cell>
          <cell r="R54">
            <v>0</v>
          </cell>
          <cell r="S54">
            <v>0</v>
          </cell>
          <cell r="T54">
            <v>1</v>
          </cell>
          <cell r="U54">
            <v>2</v>
          </cell>
        </row>
        <row r="55">
          <cell r="B55" t="str">
            <v>Nam Định</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row>
        <row r="56">
          <cell r="B56" t="str">
            <v>Ninh Bình</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row>
        <row r="57">
          <cell r="B57" t="str">
            <v>Ninh Thuận</v>
          </cell>
          <cell r="C57">
            <v>5</v>
          </cell>
          <cell r="D57">
            <v>0</v>
          </cell>
          <cell r="E57">
            <v>5</v>
          </cell>
          <cell r="F57">
            <v>4</v>
          </cell>
          <cell r="G57">
            <v>0</v>
          </cell>
          <cell r="H57">
            <v>4</v>
          </cell>
          <cell r="I57">
            <v>1</v>
          </cell>
          <cell r="J57">
            <v>0</v>
          </cell>
          <cell r="K57">
            <v>1</v>
          </cell>
          <cell r="L57">
            <v>3</v>
          </cell>
          <cell r="M57">
            <v>1</v>
          </cell>
          <cell r="N57">
            <v>2</v>
          </cell>
          <cell r="O57">
            <v>0</v>
          </cell>
          <cell r="P57">
            <v>1</v>
          </cell>
          <cell r="Q57">
            <v>0</v>
          </cell>
          <cell r="R57">
            <v>0</v>
          </cell>
          <cell r="S57">
            <v>0</v>
          </cell>
          <cell r="T57">
            <v>0</v>
          </cell>
          <cell r="U57">
            <v>1</v>
          </cell>
        </row>
        <row r="58">
          <cell r="B58" t="str">
            <v>Nghệ An</v>
          </cell>
          <cell r="C58">
            <v>4</v>
          </cell>
          <cell r="D58">
            <v>0</v>
          </cell>
          <cell r="E58">
            <v>4</v>
          </cell>
          <cell r="F58">
            <v>3</v>
          </cell>
          <cell r="G58">
            <v>0</v>
          </cell>
          <cell r="H58">
            <v>3</v>
          </cell>
          <cell r="I58">
            <v>3</v>
          </cell>
          <cell r="J58">
            <v>0</v>
          </cell>
          <cell r="K58">
            <v>3</v>
          </cell>
          <cell r="L58">
            <v>0</v>
          </cell>
          <cell r="M58">
            <v>0</v>
          </cell>
          <cell r="N58">
            <v>0</v>
          </cell>
          <cell r="O58">
            <v>0</v>
          </cell>
          <cell r="P58">
            <v>3</v>
          </cell>
          <cell r="Q58">
            <v>0</v>
          </cell>
          <cell r="R58">
            <v>0</v>
          </cell>
          <cell r="S58">
            <v>0</v>
          </cell>
          <cell r="T58">
            <v>1</v>
          </cell>
          <cell r="U58">
            <v>2</v>
          </cell>
        </row>
        <row r="59">
          <cell r="B59" t="str">
            <v>Phú Thọ</v>
          </cell>
          <cell r="C59">
            <v>4</v>
          </cell>
          <cell r="D59">
            <v>0</v>
          </cell>
          <cell r="E59">
            <v>4</v>
          </cell>
          <cell r="F59">
            <v>4</v>
          </cell>
          <cell r="G59">
            <v>0</v>
          </cell>
          <cell r="H59">
            <v>4</v>
          </cell>
          <cell r="I59">
            <v>4</v>
          </cell>
          <cell r="J59">
            <v>4</v>
          </cell>
          <cell r="K59">
            <v>0</v>
          </cell>
          <cell r="L59">
            <v>0</v>
          </cell>
          <cell r="M59">
            <v>0</v>
          </cell>
          <cell r="N59">
            <v>0</v>
          </cell>
          <cell r="O59">
            <v>0</v>
          </cell>
          <cell r="P59">
            <v>4</v>
          </cell>
          <cell r="Q59">
            <v>0</v>
          </cell>
          <cell r="R59">
            <v>0</v>
          </cell>
          <cell r="S59">
            <v>0</v>
          </cell>
          <cell r="T59">
            <v>2</v>
          </cell>
          <cell r="U59">
            <v>2</v>
          </cell>
        </row>
        <row r="60">
          <cell r="B60" t="str">
            <v>Phú Yên</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row>
        <row r="61">
          <cell r="B61" t="str">
            <v>Quảng Bình</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row>
        <row r="62">
          <cell r="B62" t="str">
            <v>Quảng Nam</v>
          </cell>
          <cell r="C62">
            <v>4</v>
          </cell>
          <cell r="D62">
            <v>0</v>
          </cell>
          <cell r="E62">
            <v>4</v>
          </cell>
          <cell r="F62">
            <v>3</v>
          </cell>
          <cell r="G62">
            <v>0</v>
          </cell>
          <cell r="H62">
            <v>3</v>
          </cell>
          <cell r="I62">
            <v>1</v>
          </cell>
          <cell r="J62">
            <v>1</v>
          </cell>
          <cell r="K62">
            <v>0</v>
          </cell>
          <cell r="L62">
            <v>2</v>
          </cell>
          <cell r="M62">
            <v>0</v>
          </cell>
          <cell r="N62">
            <v>2</v>
          </cell>
          <cell r="O62">
            <v>0</v>
          </cell>
          <cell r="P62">
            <v>1</v>
          </cell>
          <cell r="Q62">
            <v>0</v>
          </cell>
          <cell r="R62">
            <v>0</v>
          </cell>
          <cell r="S62">
            <v>0</v>
          </cell>
          <cell r="T62">
            <v>0</v>
          </cell>
          <cell r="U62">
            <v>1</v>
          </cell>
        </row>
        <row r="63">
          <cell r="B63" t="str">
            <v>Quảng Ninh</v>
          </cell>
          <cell r="C63">
            <v>15</v>
          </cell>
          <cell r="D63">
            <v>0</v>
          </cell>
          <cell r="E63">
            <v>15</v>
          </cell>
          <cell r="F63">
            <v>3</v>
          </cell>
          <cell r="G63">
            <v>0</v>
          </cell>
          <cell r="H63">
            <v>3</v>
          </cell>
          <cell r="I63">
            <v>3</v>
          </cell>
          <cell r="J63">
            <v>2</v>
          </cell>
          <cell r="K63">
            <v>1</v>
          </cell>
          <cell r="L63">
            <v>0</v>
          </cell>
          <cell r="M63">
            <v>0</v>
          </cell>
          <cell r="N63">
            <v>0</v>
          </cell>
          <cell r="O63">
            <v>0</v>
          </cell>
          <cell r="P63">
            <v>3</v>
          </cell>
          <cell r="Q63">
            <v>0</v>
          </cell>
          <cell r="R63">
            <v>0</v>
          </cell>
          <cell r="S63">
            <v>1</v>
          </cell>
          <cell r="T63">
            <v>2</v>
          </cell>
          <cell r="U63">
            <v>0</v>
          </cell>
        </row>
        <row r="64">
          <cell r="B64" t="str">
            <v>Quảng Ngãi</v>
          </cell>
          <cell r="C64">
            <v>21</v>
          </cell>
          <cell r="D64">
            <v>0</v>
          </cell>
          <cell r="E64">
            <v>21</v>
          </cell>
          <cell r="F64">
            <v>5</v>
          </cell>
          <cell r="G64">
            <v>0</v>
          </cell>
          <cell r="H64">
            <v>5</v>
          </cell>
          <cell r="I64">
            <v>2</v>
          </cell>
          <cell r="J64">
            <v>1</v>
          </cell>
          <cell r="K64">
            <v>1</v>
          </cell>
          <cell r="L64">
            <v>3</v>
          </cell>
          <cell r="M64">
            <v>1</v>
          </cell>
          <cell r="N64">
            <v>2</v>
          </cell>
          <cell r="O64">
            <v>0</v>
          </cell>
          <cell r="P64">
            <v>2</v>
          </cell>
          <cell r="Q64">
            <v>1</v>
          </cell>
          <cell r="R64">
            <v>0</v>
          </cell>
          <cell r="S64">
            <v>0</v>
          </cell>
          <cell r="T64">
            <v>0</v>
          </cell>
          <cell r="U64">
            <v>1</v>
          </cell>
        </row>
        <row r="65">
          <cell r="B65" t="str">
            <v>Quảng Trị</v>
          </cell>
          <cell r="C65">
            <v>1</v>
          </cell>
          <cell r="D65">
            <v>0</v>
          </cell>
          <cell r="E65">
            <v>1</v>
          </cell>
          <cell r="F65">
            <v>1</v>
          </cell>
          <cell r="G65">
            <v>0</v>
          </cell>
          <cell r="H65">
            <v>1</v>
          </cell>
          <cell r="I65">
            <v>1</v>
          </cell>
          <cell r="J65">
            <v>1</v>
          </cell>
          <cell r="K65">
            <v>0</v>
          </cell>
          <cell r="L65">
            <v>0</v>
          </cell>
          <cell r="M65">
            <v>0</v>
          </cell>
          <cell r="N65">
            <v>0</v>
          </cell>
          <cell r="O65">
            <v>0</v>
          </cell>
          <cell r="P65">
            <v>1</v>
          </cell>
          <cell r="Q65">
            <v>0</v>
          </cell>
          <cell r="R65">
            <v>0</v>
          </cell>
          <cell r="S65">
            <v>0</v>
          </cell>
          <cell r="T65">
            <v>1</v>
          </cell>
          <cell r="U65">
            <v>0</v>
          </cell>
        </row>
        <row r="66">
          <cell r="B66" t="str">
            <v>Sóc Trăng</v>
          </cell>
          <cell r="C66">
            <v>2</v>
          </cell>
          <cell r="D66">
            <v>2</v>
          </cell>
          <cell r="E66">
            <v>0</v>
          </cell>
          <cell r="F66">
            <v>2</v>
          </cell>
          <cell r="G66">
            <v>2</v>
          </cell>
          <cell r="H66">
            <v>0</v>
          </cell>
          <cell r="I66">
            <v>2</v>
          </cell>
          <cell r="J66">
            <v>1</v>
          </cell>
          <cell r="K66">
            <v>1</v>
          </cell>
          <cell r="L66">
            <v>0</v>
          </cell>
          <cell r="M66">
            <v>0</v>
          </cell>
          <cell r="N66">
            <v>0</v>
          </cell>
          <cell r="O66">
            <v>0</v>
          </cell>
          <cell r="P66">
            <v>2</v>
          </cell>
          <cell r="Q66">
            <v>0</v>
          </cell>
          <cell r="R66">
            <v>0</v>
          </cell>
          <cell r="S66">
            <v>1</v>
          </cell>
          <cell r="T66">
            <v>1</v>
          </cell>
          <cell r="U66">
            <v>0</v>
          </cell>
        </row>
        <row r="67">
          <cell r="B67" t="str">
            <v>Sơn La</v>
          </cell>
          <cell r="C67">
            <v>3</v>
          </cell>
          <cell r="D67">
            <v>0</v>
          </cell>
          <cell r="E67">
            <v>3</v>
          </cell>
          <cell r="F67">
            <v>3</v>
          </cell>
          <cell r="G67">
            <v>0</v>
          </cell>
          <cell r="H67">
            <v>3</v>
          </cell>
          <cell r="I67">
            <v>3</v>
          </cell>
          <cell r="J67">
            <v>3</v>
          </cell>
          <cell r="K67">
            <v>0</v>
          </cell>
          <cell r="L67">
            <v>0</v>
          </cell>
          <cell r="M67">
            <v>0</v>
          </cell>
          <cell r="N67">
            <v>0</v>
          </cell>
          <cell r="O67">
            <v>0</v>
          </cell>
          <cell r="P67">
            <v>3</v>
          </cell>
          <cell r="Q67">
            <v>3</v>
          </cell>
          <cell r="R67">
            <v>0</v>
          </cell>
          <cell r="S67">
            <v>0</v>
          </cell>
          <cell r="T67">
            <v>0</v>
          </cell>
          <cell r="U67">
            <v>0</v>
          </cell>
        </row>
        <row r="68">
          <cell r="B68" t="str">
            <v>Tây Ninh</v>
          </cell>
          <cell r="C68">
            <v>10</v>
          </cell>
          <cell r="D68">
            <v>0</v>
          </cell>
          <cell r="E68">
            <v>10</v>
          </cell>
          <cell r="F68">
            <v>10</v>
          </cell>
          <cell r="G68">
            <v>0</v>
          </cell>
          <cell r="H68">
            <v>10</v>
          </cell>
          <cell r="I68">
            <v>4</v>
          </cell>
          <cell r="J68">
            <v>2</v>
          </cell>
          <cell r="K68">
            <v>2</v>
          </cell>
          <cell r="L68">
            <v>6</v>
          </cell>
          <cell r="M68">
            <v>0</v>
          </cell>
          <cell r="N68">
            <v>6</v>
          </cell>
          <cell r="O68">
            <v>0</v>
          </cell>
          <cell r="P68">
            <v>4</v>
          </cell>
          <cell r="Q68">
            <v>0</v>
          </cell>
          <cell r="R68">
            <v>1</v>
          </cell>
          <cell r="S68">
            <v>0</v>
          </cell>
          <cell r="T68">
            <v>3</v>
          </cell>
          <cell r="U68">
            <v>0</v>
          </cell>
        </row>
        <row r="69">
          <cell r="B69" t="str">
            <v>Tiền Giang</v>
          </cell>
          <cell r="C69">
            <v>3</v>
          </cell>
          <cell r="D69">
            <v>0</v>
          </cell>
          <cell r="E69">
            <v>3</v>
          </cell>
          <cell r="F69">
            <v>3</v>
          </cell>
          <cell r="G69">
            <v>0</v>
          </cell>
          <cell r="H69">
            <v>3</v>
          </cell>
          <cell r="I69">
            <v>2</v>
          </cell>
          <cell r="J69">
            <v>2</v>
          </cell>
          <cell r="K69">
            <v>0</v>
          </cell>
          <cell r="L69">
            <v>1</v>
          </cell>
          <cell r="M69">
            <v>0</v>
          </cell>
          <cell r="N69">
            <v>1</v>
          </cell>
          <cell r="O69">
            <v>0</v>
          </cell>
          <cell r="P69">
            <v>2</v>
          </cell>
          <cell r="Q69">
            <v>2</v>
          </cell>
          <cell r="R69">
            <v>0</v>
          </cell>
          <cell r="S69">
            <v>0</v>
          </cell>
          <cell r="T69">
            <v>0</v>
          </cell>
          <cell r="U69">
            <v>0</v>
          </cell>
        </row>
        <row r="70">
          <cell r="B70" t="str">
            <v>TT Huế</v>
          </cell>
          <cell r="C70">
            <v>4</v>
          </cell>
          <cell r="D70">
            <v>0</v>
          </cell>
          <cell r="E70">
            <v>4</v>
          </cell>
          <cell r="F70">
            <v>4</v>
          </cell>
          <cell r="G70">
            <v>0</v>
          </cell>
          <cell r="H70">
            <v>4</v>
          </cell>
          <cell r="I70">
            <v>0</v>
          </cell>
          <cell r="J70">
            <v>0</v>
          </cell>
          <cell r="K70">
            <v>0</v>
          </cell>
          <cell r="L70">
            <v>4</v>
          </cell>
          <cell r="M70">
            <v>4</v>
          </cell>
          <cell r="N70">
            <v>0</v>
          </cell>
          <cell r="O70">
            <v>0</v>
          </cell>
          <cell r="P70">
            <v>0</v>
          </cell>
          <cell r="Q70">
            <v>0</v>
          </cell>
          <cell r="R70">
            <v>0</v>
          </cell>
          <cell r="S70">
            <v>0</v>
          </cell>
          <cell r="T70">
            <v>0</v>
          </cell>
          <cell r="U70">
            <v>0</v>
          </cell>
        </row>
        <row r="71">
          <cell r="B71" t="str">
            <v>Tuyên Quang</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row>
        <row r="72">
          <cell r="B72" t="str">
            <v>Thái Bình</v>
          </cell>
          <cell r="C72">
            <v>2</v>
          </cell>
          <cell r="D72">
            <v>0</v>
          </cell>
          <cell r="E72">
            <v>2</v>
          </cell>
          <cell r="F72">
            <v>2</v>
          </cell>
          <cell r="G72">
            <v>0</v>
          </cell>
          <cell r="H72">
            <v>2</v>
          </cell>
          <cell r="I72">
            <v>2</v>
          </cell>
          <cell r="J72">
            <v>2</v>
          </cell>
          <cell r="K72">
            <v>0</v>
          </cell>
          <cell r="L72">
            <v>0</v>
          </cell>
          <cell r="M72">
            <v>0</v>
          </cell>
          <cell r="N72">
            <v>0</v>
          </cell>
          <cell r="O72">
            <v>0</v>
          </cell>
          <cell r="P72">
            <v>2</v>
          </cell>
          <cell r="Q72">
            <v>0</v>
          </cell>
          <cell r="R72">
            <v>0</v>
          </cell>
          <cell r="S72">
            <v>0</v>
          </cell>
          <cell r="T72">
            <v>2</v>
          </cell>
          <cell r="U72">
            <v>0</v>
          </cell>
        </row>
        <row r="73">
          <cell r="B73" t="str">
            <v>Thái Nguyên</v>
          </cell>
          <cell r="C73">
            <v>9</v>
          </cell>
          <cell r="D73">
            <v>1</v>
          </cell>
          <cell r="E73">
            <v>8</v>
          </cell>
          <cell r="F73">
            <v>6</v>
          </cell>
          <cell r="G73">
            <v>1</v>
          </cell>
          <cell r="H73">
            <v>5</v>
          </cell>
          <cell r="I73">
            <v>6</v>
          </cell>
          <cell r="J73">
            <v>5</v>
          </cell>
          <cell r="K73">
            <v>1</v>
          </cell>
          <cell r="L73">
            <v>0</v>
          </cell>
          <cell r="M73">
            <v>0</v>
          </cell>
          <cell r="N73">
            <v>0</v>
          </cell>
          <cell r="O73">
            <v>0</v>
          </cell>
          <cell r="P73">
            <v>6</v>
          </cell>
          <cell r="Q73">
            <v>1</v>
          </cell>
          <cell r="R73">
            <v>0</v>
          </cell>
          <cell r="S73">
            <v>0</v>
          </cell>
          <cell r="T73">
            <v>4</v>
          </cell>
          <cell r="U73">
            <v>1</v>
          </cell>
        </row>
        <row r="74">
          <cell r="B74" t="str">
            <v>Thanh Hóa</v>
          </cell>
          <cell r="C74">
            <v>5</v>
          </cell>
          <cell r="D74">
            <v>0</v>
          </cell>
          <cell r="E74">
            <v>5</v>
          </cell>
          <cell r="F74">
            <v>5</v>
          </cell>
          <cell r="G74">
            <v>0</v>
          </cell>
          <cell r="H74">
            <v>5</v>
          </cell>
          <cell r="I74">
            <v>4</v>
          </cell>
          <cell r="J74">
            <v>1</v>
          </cell>
          <cell r="K74">
            <v>3</v>
          </cell>
          <cell r="L74">
            <v>1</v>
          </cell>
          <cell r="M74">
            <v>0</v>
          </cell>
          <cell r="N74">
            <v>1</v>
          </cell>
          <cell r="O74">
            <v>0</v>
          </cell>
          <cell r="P74">
            <v>4</v>
          </cell>
          <cell r="Q74">
            <v>0</v>
          </cell>
          <cell r="R74">
            <v>1</v>
          </cell>
          <cell r="S74">
            <v>0</v>
          </cell>
          <cell r="T74">
            <v>2</v>
          </cell>
          <cell r="U74">
            <v>1</v>
          </cell>
        </row>
        <row r="75">
          <cell r="B75" t="str">
            <v>Trà Vinh</v>
          </cell>
          <cell r="C75">
            <v>3</v>
          </cell>
          <cell r="D75">
            <v>1</v>
          </cell>
          <cell r="E75">
            <v>2</v>
          </cell>
          <cell r="F75">
            <v>3</v>
          </cell>
          <cell r="G75">
            <v>1</v>
          </cell>
          <cell r="H75">
            <v>2</v>
          </cell>
          <cell r="I75">
            <v>2</v>
          </cell>
          <cell r="J75">
            <v>0</v>
          </cell>
          <cell r="K75">
            <v>2</v>
          </cell>
          <cell r="L75">
            <v>1</v>
          </cell>
          <cell r="M75">
            <v>0</v>
          </cell>
          <cell r="N75">
            <v>1</v>
          </cell>
          <cell r="O75">
            <v>0</v>
          </cell>
          <cell r="P75">
            <v>2</v>
          </cell>
          <cell r="Q75">
            <v>1</v>
          </cell>
          <cell r="R75">
            <v>0</v>
          </cell>
          <cell r="S75">
            <v>0</v>
          </cell>
          <cell r="T75">
            <v>1</v>
          </cell>
          <cell r="U75">
            <v>0</v>
          </cell>
        </row>
        <row r="76">
          <cell r="B76" t="str">
            <v>Vĩnh Long</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row>
        <row r="77">
          <cell r="B77" t="str">
            <v>Vĩnh Phúc</v>
          </cell>
          <cell r="C77">
            <v>11</v>
          </cell>
          <cell r="D77">
            <v>1</v>
          </cell>
          <cell r="E77">
            <v>10</v>
          </cell>
          <cell r="F77">
            <v>11</v>
          </cell>
          <cell r="G77">
            <v>1</v>
          </cell>
          <cell r="H77">
            <v>10</v>
          </cell>
          <cell r="I77">
            <v>5</v>
          </cell>
          <cell r="J77">
            <v>4</v>
          </cell>
          <cell r="K77">
            <v>1</v>
          </cell>
          <cell r="L77">
            <v>6</v>
          </cell>
          <cell r="M77">
            <v>0</v>
          </cell>
          <cell r="N77">
            <v>6</v>
          </cell>
          <cell r="O77">
            <v>0</v>
          </cell>
          <cell r="P77">
            <v>5</v>
          </cell>
          <cell r="Q77">
            <v>0</v>
          </cell>
          <cell r="R77">
            <v>0</v>
          </cell>
          <cell r="S77">
            <v>1</v>
          </cell>
          <cell r="T77">
            <v>2</v>
          </cell>
          <cell r="U77">
            <v>2</v>
          </cell>
        </row>
        <row r="78">
          <cell r="B78" t="str">
            <v>Yên Bái</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row>
      </sheetData>
      <sheetData sheetId="11">
        <row r="11">
          <cell r="C11">
            <v>554297</v>
          </cell>
          <cell r="D11">
            <v>147479</v>
          </cell>
          <cell r="E11">
            <v>177595</v>
          </cell>
          <cell r="F11">
            <v>36339</v>
          </cell>
          <cell r="G11">
            <v>141256</v>
          </cell>
          <cell r="H11">
            <v>1835</v>
          </cell>
          <cell r="I11">
            <v>191304</v>
          </cell>
          <cell r="J11">
            <v>24931</v>
          </cell>
          <cell r="K11">
            <v>2705</v>
          </cell>
          <cell r="L11">
            <v>152</v>
          </cell>
          <cell r="M11">
            <v>15</v>
          </cell>
          <cell r="N11">
            <v>8281</v>
          </cell>
        </row>
        <row r="12">
          <cell r="C12">
            <v>172437</v>
          </cell>
          <cell r="D12">
            <v>61480</v>
          </cell>
          <cell r="E12">
            <v>86593</v>
          </cell>
          <cell r="F12">
            <v>19719</v>
          </cell>
          <cell r="G12">
            <v>66874</v>
          </cell>
          <cell r="H12">
            <v>99</v>
          </cell>
          <cell r="I12">
            <v>8811</v>
          </cell>
          <cell r="J12">
            <v>14159</v>
          </cell>
          <cell r="K12">
            <v>962</v>
          </cell>
          <cell r="L12">
            <v>37</v>
          </cell>
          <cell r="M12">
            <v>1</v>
          </cell>
          <cell r="N12">
            <v>295</v>
          </cell>
        </row>
        <row r="13">
          <cell r="C13">
            <v>381860</v>
          </cell>
          <cell r="D13">
            <v>85999</v>
          </cell>
          <cell r="E13">
            <v>91002</v>
          </cell>
          <cell r="F13">
            <v>16620</v>
          </cell>
          <cell r="G13">
            <v>74382</v>
          </cell>
          <cell r="H13">
            <v>1736</v>
          </cell>
          <cell r="I13">
            <v>182493</v>
          </cell>
          <cell r="J13">
            <v>10772</v>
          </cell>
          <cell r="K13">
            <v>1743</v>
          </cell>
          <cell r="L13">
            <v>115</v>
          </cell>
          <cell r="M13">
            <v>14</v>
          </cell>
          <cell r="N13">
            <v>7986</v>
          </cell>
        </row>
        <row r="14">
          <cell r="C14">
            <v>5702</v>
          </cell>
          <cell r="D14">
            <v>848</v>
          </cell>
          <cell r="E14">
            <v>4148</v>
          </cell>
          <cell r="F14">
            <v>444</v>
          </cell>
          <cell r="G14">
            <v>3704</v>
          </cell>
          <cell r="H14">
            <v>3</v>
          </cell>
          <cell r="I14">
            <v>299</v>
          </cell>
          <cell r="J14">
            <v>377</v>
          </cell>
          <cell r="K14">
            <v>17</v>
          </cell>
          <cell r="L14">
            <v>1</v>
          </cell>
          <cell r="M14">
            <v>1</v>
          </cell>
          <cell r="N14">
            <v>8</v>
          </cell>
        </row>
        <row r="15">
          <cell r="C15">
            <v>181</v>
          </cell>
          <cell r="D15">
            <v>99</v>
          </cell>
          <cell r="E15">
            <v>5</v>
          </cell>
          <cell r="F15">
            <v>0</v>
          </cell>
          <cell r="G15">
            <v>5</v>
          </cell>
          <cell r="H15">
            <v>0</v>
          </cell>
          <cell r="I15">
            <v>2</v>
          </cell>
          <cell r="J15">
            <v>62</v>
          </cell>
          <cell r="K15">
            <v>13</v>
          </cell>
          <cell r="L15">
            <v>0</v>
          </cell>
          <cell r="M15">
            <v>0</v>
          </cell>
          <cell r="N15">
            <v>0</v>
          </cell>
        </row>
        <row r="16">
          <cell r="C16">
            <v>548595</v>
          </cell>
          <cell r="D16">
            <v>146631</v>
          </cell>
          <cell r="E16">
            <v>173447</v>
          </cell>
          <cell r="F16">
            <v>35895</v>
          </cell>
          <cell r="G16">
            <v>137552</v>
          </cell>
          <cell r="H16">
            <v>1832</v>
          </cell>
          <cell r="I16">
            <v>191005</v>
          </cell>
          <cell r="J16">
            <v>24554</v>
          </cell>
          <cell r="K16">
            <v>2688</v>
          </cell>
          <cell r="L16">
            <v>151</v>
          </cell>
          <cell r="M16">
            <v>14</v>
          </cell>
          <cell r="N16">
            <v>8273</v>
          </cell>
        </row>
        <row r="17">
          <cell r="C17">
            <v>441051</v>
          </cell>
          <cell r="D17">
            <v>115328</v>
          </cell>
          <cell r="E17">
            <v>108624</v>
          </cell>
          <cell r="F17">
            <v>20215</v>
          </cell>
          <cell r="G17">
            <v>88409</v>
          </cell>
          <cell r="H17">
            <v>1808</v>
          </cell>
          <cell r="I17">
            <v>187280</v>
          </cell>
          <cell r="J17">
            <v>17496</v>
          </cell>
          <cell r="K17">
            <v>2104</v>
          </cell>
          <cell r="L17">
            <v>134</v>
          </cell>
          <cell r="M17">
            <v>14</v>
          </cell>
          <cell r="N17">
            <v>8263</v>
          </cell>
        </row>
        <row r="18">
          <cell r="C18">
            <v>332427</v>
          </cell>
          <cell r="D18">
            <v>75231</v>
          </cell>
          <cell r="E18">
            <v>68798</v>
          </cell>
          <cell r="F18">
            <v>12717</v>
          </cell>
          <cell r="G18">
            <v>56081</v>
          </cell>
          <cell r="H18">
            <v>1584</v>
          </cell>
          <cell r="I18">
            <v>169146</v>
          </cell>
          <cell r="J18">
            <v>8603</v>
          </cell>
          <cell r="K18">
            <v>1498</v>
          </cell>
          <cell r="L18">
            <v>24</v>
          </cell>
          <cell r="M18">
            <v>9</v>
          </cell>
          <cell r="N18">
            <v>7534</v>
          </cell>
        </row>
        <row r="19">
          <cell r="C19">
            <v>3491</v>
          </cell>
          <cell r="D19">
            <v>1021</v>
          </cell>
          <cell r="E19">
            <v>2135</v>
          </cell>
          <cell r="F19">
            <v>503</v>
          </cell>
          <cell r="G19">
            <v>1632</v>
          </cell>
          <cell r="H19">
            <v>2</v>
          </cell>
          <cell r="I19">
            <v>181</v>
          </cell>
          <cell r="J19">
            <v>141</v>
          </cell>
          <cell r="K19">
            <v>7</v>
          </cell>
          <cell r="L19">
            <v>0</v>
          </cell>
          <cell r="M19">
            <v>0</v>
          </cell>
          <cell r="N19">
            <v>4</v>
          </cell>
        </row>
        <row r="20">
          <cell r="C20">
            <v>102282</v>
          </cell>
          <cell r="D20">
            <v>37433</v>
          </cell>
          <cell r="E20">
            <v>36935</v>
          </cell>
          <cell r="F20">
            <v>6807</v>
          </cell>
          <cell r="G20">
            <v>30128</v>
          </cell>
          <cell r="H20">
            <v>214</v>
          </cell>
          <cell r="I20">
            <v>17781</v>
          </cell>
          <cell r="J20">
            <v>8489</v>
          </cell>
          <cell r="K20">
            <v>595</v>
          </cell>
          <cell r="L20">
            <v>110</v>
          </cell>
          <cell r="M20">
            <v>5</v>
          </cell>
          <cell r="N20">
            <v>720</v>
          </cell>
        </row>
        <row r="21">
          <cell r="C21">
            <v>1700</v>
          </cell>
          <cell r="D21">
            <v>1147</v>
          </cell>
          <cell r="E21">
            <v>375</v>
          </cell>
          <cell r="F21">
            <v>123</v>
          </cell>
          <cell r="G21">
            <v>252</v>
          </cell>
          <cell r="H21">
            <v>0</v>
          </cell>
          <cell r="I21">
            <v>49</v>
          </cell>
          <cell r="J21">
            <v>125</v>
          </cell>
          <cell r="K21">
            <v>4</v>
          </cell>
          <cell r="L21">
            <v>0</v>
          </cell>
          <cell r="M21">
            <v>0</v>
          </cell>
          <cell r="N21">
            <v>0</v>
          </cell>
        </row>
        <row r="22">
          <cell r="C22">
            <v>262</v>
          </cell>
          <cell r="D22">
            <v>159</v>
          </cell>
          <cell r="E22">
            <v>19</v>
          </cell>
          <cell r="F22">
            <v>0</v>
          </cell>
          <cell r="G22">
            <v>19</v>
          </cell>
          <cell r="H22">
            <v>2</v>
          </cell>
          <cell r="I22">
            <v>16</v>
          </cell>
          <cell r="J22">
            <v>65</v>
          </cell>
          <cell r="K22">
            <v>0</v>
          </cell>
          <cell r="L22">
            <v>0</v>
          </cell>
          <cell r="M22">
            <v>0</v>
          </cell>
          <cell r="N22">
            <v>1</v>
          </cell>
        </row>
        <row r="23">
          <cell r="C23">
            <v>2</v>
          </cell>
          <cell r="D23">
            <v>1</v>
          </cell>
          <cell r="E23">
            <v>0</v>
          </cell>
          <cell r="F23">
            <v>0</v>
          </cell>
          <cell r="G23">
            <v>0</v>
          </cell>
          <cell r="H23">
            <v>0</v>
          </cell>
          <cell r="I23">
            <v>0</v>
          </cell>
          <cell r="J23">
            <v>1</v>
          </cell>
          <cell r="K23">
            <v>0</v>
          </cell>
          <cell r="L23">
            <v>0</v>
          </cell>
          <cell r="M23">
            <v>0</v>
          </cell>
          <cell r="N23">
            <v>0</v>
          </cell>
        </row>
        <row r="24">
          <cell r="C24">
            <v>887</v>
          </cell>
          <cell r="D24">
            <v>336</v>
          </cell>
          <cell r="E24">
            <v>362</v>
          </cell>
          <cell r="F24">
            <v>65</v>
          </cell>
          <cell r="G24">
            <v>297</v>
          </cell>
          <cell r="H24">
            <v>6</v>
          </cell>
          <cell r="I24">
            <v>107</v>
          </cell>
          <cell r="J24">
            <v>72</v>
          </cell>
          <cell r="K24">
            <v>0</v>
          </cell>
          <cell r="L24">
            <v>0</v>
          </cell>
          <cell r="M24">
            <v>0</v>
          </cell>
          <cell r="N24">
            <v>4</v>
          </cell>
        </row>
        <row r="25">
          <cell r="C25">
            <v>107544</v>
          </cell>
          <cell r="D25">
            <v>31303</v>
          </cell>
          <cell r="E25">
            <v>64823</v>
          </cell>
          <cell r="F25">
            <v>15680</v>
          </cell>
          <cell r="G25">
            <v>49143</v>
          </cell>
          <cell r="H25">
            <v>24</v>
          </cell>
          <cell r="I25">
            <v>3725</v>
          </cell>
          <cell r="J25">
            <v>7058</v>
          </cell>
          <cell r="K25">
            <v>584</v>
          </cell>
          <cell r="L25">
            <v>17</v>
          </cell>
          <cell r="M25">
            <v>0</v>
          </cell>
          <cell r="N25">
            <v>10</v>
          </cell>
        </row>
      </sheetData>
      <sheetData sheetId="12">
        <row r="11">
          <cell r="C11">
            <v>182450</v>
          </cell>
          <cell r="D11">
            <v>116914</v>
          </cell>
          <cell r="E11">
            <v>18128</v>
          </cell>
          <cell r="F11">
            <v>47</v>
          </cell>
          <cell r="G11">
            <v>18081</v>
          </cell>
          <cell r="H11">
            <v>32</v>
          </cell>
          <cell r="I11">
            <v>27063</v>
          </cell>
          <cell r="J11">
            <v>17662</v>
          </cell>
          <cell r="K11">
            <v>2346</v>
          </cell>
          <cell r="L11">
            <v>10</v>
          </cell>
          <cell r="M11">
            <v>286</v>
          </cell>
          <cell r="N11">
            <v>4</v>
          </cell>
          <cell r="O11">
            <v>5</v>
          </cell>
        </row>
        <row r="12">
          <cell r="C12">
            <v>117884</v>
          </cell>
          <cell r="D12">
            <v>82168</v>
          </cell>
          <cell r="E12">
            <v>9021</v>
          </cell>
          <cell r="F12">
            <v>26</v>
          </cell>
          <cell r="G12">
            <v>8995</v>
          </cell>
          <cell r="H12">
            <v>17</v>
          </cell>
          <cell r="I12">
            <v>12694</v>
          </cell>
          <cell r="J12">
            <v>12472</v>
          </cell>
          <cell r="K12">
            <v>1424</v>
          </cell>
          <cell r="L12">
            <v>7</v>
          </cell>
          <cell r="M12">
            <v>77</v>
          </cell>
          <cell r="N12">
            <v>0</v>
          </cell>
          <cell r="O12">
            <v>4</v>
          </cell>
        </row>
        <row r="13">
          <cell r="C13">
            <v>64566</v>
          </cell>
          <cell r="D13">
            <v>34746</v>
          </cell>
          <cell r="E13">
            <v>9107</v>
          </cell>
          <cell r="F13">
            <v>21</v>
          </cell>
          <cell r="G13">
            <v>9086</v>
          </cell>
          <cell r="H13">
            <v>15</v>
          </cell>
          <cell r="I13">
            <v>14369</v>
          </cell>
          <cell r="J13">
            <v>5190</v>
          </cell>
          <cell r="K13">
            <v>922</v>
          </cell>
          <cell r="L13">
            <v>3</v>
          </cell>
          <cell r="M13">
            <v>209</v>
          </cell>
          <cell r="N13">
            <v>4</v>
          </cell>
          <cell r="O13">
            <v>1</v>
          </cell>
        </row>
        <row r="14">
          <cell r="C14">
            <v>2818</v>
          </cell>
          <cell r="D14">
            <v>1061</v>
          </cell>
          <cell r="E14">
            <v>784</v>
          </cell>
          <cell r="F14">
            <v>0</v>
          </cell>
          <cell r="G14">
            <v>784</v>
          </cell>
          <cell r="H14">
            <v>0</v>
          </cell>
          <cell r="I14">
            <v>516</v>
          </cell>
          <cell r="J14">
            <v>432</v>
          </cell>
          <cell r="K14">
            <v>15</v>
          </cell>
          <cell r="L14">
            <v>0</v>
          </cell>
          <cell r="M14">
            <v>10</v>
          </cell>
          <cell r="N14">
            <v>0</v>
          </cell>
          <cell r="O14">
            <v>0</v>
          </cell>
        </row>
        <row r="15">
          <cell r="C15">
            <v>312</v>
          </cell>
          <cell r="D15">
            <v>158</v>
          </cell>
          <cell r="E15">
            <v>8</v>
          </cell>
          <cell r="F15">
            <v>0</v>
          </cell>
          <cell r="G15">
            <v>8</v>
          </cell>
          <cell r="H15">
            <v>0</v>
          </cell>
          <cell r="I15">
            <v>3</v>
          </cell>
          <cell r="J15">
            <v>121</v>
          </cell>
          <cell r="K15">
            <v>22</v>
          </cell>
          <cell r="L15">
            <v>0</v>
          </cell>
          <cell r="M15">
            <v>0</v>
          </cell>
          <cell r="N15">
            <v>0</v>
          </cell>
          <cell r="O15">
            <v>0</v>
          </cell>
        </row>
        <row r="16">
          <cell r="C16">
            <v>179632</v>
          </cell>
          <cell r="D16">
            <v>115853</v>
          </cell>
          <cell r="E16">
            <v>17344</v>
          </cell>
          <cell r="F16">
            <v>47</v>
          </cell>
          <cell r="G16">
            <v>17297</v>
          </cell>
          <cell r="H16">
            <v>32</v>
          </cell>
          <cell r="I16">
            <v>26547</v>
          </cell>
          <cell r="J16">
            <v>17230</v>
          </cell>
          <cell r="K16">
            <v>2331</v>
          </cell>
          <cell r="L16">
            <v>10</v>
          </cell>
          <cell r="M16">
            <v>276</v>
          </cell>
          <cell r="N16">
            <v>4</v>
          </cell>
          <cell r="O16">
            <v>5</v>
          </cell>
        </row>
        <row r="17">
          <cell r="C17">
            <v>138362</v>
          </cell>
          <cell r="D17">
            <v>89049</v>
          </cell>
          <cell r="E17">
            <v>11284</v>
          </cell>
          <cell r="F17">
            <v>38</v>
          </cell>
          <cell r="G17">
            <v>11246</v>
          </cell>
          <cell r="H17">
            <v>44</v>
          </cell>
          <cell r="I17">
            <v>22511</v>
          </cell>
          <cell r="J17">
            <v>13488</v>
          </cell>
          <cell r="K17">
            <v>1768</v>
          </cell>
          <cell r="L17">
            <v>8</v>
          </cell>
          <cell r="M17">
            <v>203</v>
          </cell>
          <cell r="N17">
            <v>3</v>
          </cell>
          <cell r="O17">
            <v>4</v>
          </cell>
        </row>
        <row r="18">
          <cell r="C18">
            <v>27129</v>
          </cell>
          <cell r="D18">
            <v>14365</v>
          </cell>
          <cell r="E18">
            <v>4310</v>
          </cell>
          <cell r="F18">
            <v>7</v>
          </cell>
          <cell r="G18">
            <v>4303</v>
          </cell>
          <cell r="H18">
            <v>16</v>
          </cell>
          <cell r="I18">
            <v>6346</v>
          </cell>
          <cell r="J18">
            <v>1535</v>
          </cell>
          <cell r="K18">
            <v>539</v>
          </cell>
          <cell r="L18">
            <v>1</v>
          </cell>
          <cell r="M18">
            <v>16</v>
          </cell>
          <cell r="N18">
            <v>0</v>
          </cell>
          <cell r="O18">
            <v>1</v>
          </cell>
        </row>
        <row r="19">
          <cell r="C19">
            <v>6325</v>
          </cell>
          <cell r="D19">
            <v>4288</v>
          </cell>
          <cell r="E19">
            <v>351</v>
          </cell>
          <cell r="F19">
            <v>0</v>
          </cell>
          <cell r="G19">
            <v>351</v>
          </cell>
          <cell r="H19">
            <v>2</v>
          </cell>
          <cell r="I19">
            <v>1093</v>
          </cell>
          <cell r="J19">
            <v>539</v>
          </cell>
          <cell r="K19">
            <v>47</v>
          </cell>
          <cell r="L19">
            <v>0</v>
          </cell>
          <cell r="M19">
            <v>5</v>
          </cell>
          <cell r="N19">
            <v>0</v>
          </cell>
          <cell r="O19">
            <v>0</v>
          </cell>
        </row>
        <row r="20">
          <cell r="C20">
            <v>100371</v>
          </cell>
          <cell r="D20">
            <v>66704</v>
          </cell>
          <cell r="E20">
            <v>6491</v>
          </cell>
          <cell r="F20">
            <v>30</v>
          </cell>
          <cell r="G20">
            <v>6461</v>
          </cell>
          <cell r="H20">
            <v>24</v>
          </cell>
          <cell r="I20">
            <v>14844</v>
          </cell>
          <cell r="J20">
            <v>10944</v>
          </cell>
          <cell r="K20">
            <v>1178</v>
          </cell>
          <cell r="L20">
            <v>6</v>
          </cell>
          <cell r="M20">
            <v>174</v>
          </cell>
          <cell r="N20">
            <v>3</v>
          </cell>
          <cell r="O20">
            <v>3</v>
          </cell>
        </row>
        <row r="21">
          <cell r="C21">
            <v>3174</v>
          </cell>
          <cell r="D21">
            <v>2677</v>
          </cell>
          <cell r="E21">
            <v>87</v>
          </cell>
          <cell r="F21">
            <v>0</v>
          </cell>
          <cell r="G21">
            <v>87</v>
          </cell>
          <cell r="H21">
            <v>0</v>
          </cell>
          <cell r="I21">
            <v>153</v>
          </cell>
          <cell r="J21">
            <v>254</v>
          </cell>
          <cell r="K21">
            <v>3</v>
          </cell>
          <cell r="L21">
            <v>0</v>
          </cell>
          <cell r="M21">
            <v>0</v>
          </cell>
          <cell r="N21">
            <v>0</v>
          </cell>
          <cell r="O21">
            <v>0</v>
          </cell>
        </row>
        <row r="22">
          <cell r="C22">
            <v>355</v>
          </cell>
          <cell r="D22">
            <v>229</v>
          </cell>
          <cell r="E22">
            <v>8</v>
          </cell>
          <cell r="F22">
            <v>0</v>
          </cell>
          <cell r="G22">
            <v>8</v>
          </cell>
          <cell r="H22">
            <v>1</v>
          </cell>
          <cell r="I22">
            <v>21</v>
          </cell>
          <cell r="J22">
            <v>96</v>
          </cell>
          <cell r="K22">
            <v>0</v>
          </cell>
          <cell r="L22">
            <v>0</v>
          </cell>
          <cell r="M22">
            <v>0</v>
          </cell>
          <cell r="N22">
            <v>0</v>
          </cell>
          <cell r="O22">
            <v>0</v>
          </cell>
        </row>
        <row r="23">
          <cell r="C23">
            <v>9</v>
          </cell>
          <cell r="D23">
            <v>6</v>
          </cell>
          <cell r="E23">
            <v>0</v>
          </cell>
          <cell r="F23">
            <v>0</v>
          </cell>
          <cell r="G23">
            <v>0</v>
          </cell>
          <cell r="H23">
            <v>0</v>
          </cell>
          <cell r="I23">
            <v>1</v>
          </cell>
          <cell r="J23">
            <v>2</v>
          </cell>
          <cell r="K23">
            <v>0</v>
          </cell>
          <cell r="L23">
            <v>0</v>
          </cell>
          <cell r="M23">
            <v>0</v>
          </cell>
          <cell r="N23">
            <v>0</v>
          </cell>
          <cell r="O23">
            <v>0</v>
          </cell>
        </row>
        <row r="24">
          <cell r="C24">
            <v>999</v>
          </cell>
          <cell r="D24">
            <v>780</v>
          </cell>
          <cell r="E24">
            <v>37</v>
          </cell>
          <cell r="F24">
            <v>1</v>
          </cell>
          <cell r="G24">
            <v>36</v>
          </cell>
          <cell r="H24">
            <v>1</v>
          </cell>
          <cell r="I24">
            <v>53</v>
          </cell>
          <cell r="J24">
            <v>118</v>
          </cell>
          <cell r="K24">
            <v>1</v>
          </cell>
          <cell r="L24">
            <v>1</v>
          </cell>
          <cell r="M24">
            <v>8</v>
          </cell>
          <cell r="N24">
            <v>0</v>
          </cell>
          <cell r="O24">
            <v>0</v>
          </cell>
        </row>
        <row r="25">
          <cell r="C25">
            <v>41270</v>
          </cell>
          <cell r="D25">
            <v>26804</v>
          </cell>
          <cell r="E25">
            <v>6060</v>
          </cell>
          <cell r="F25">
            <v>9</v>
          </cell>
          <cell r="G25">
            <v>6051</v>
          </cell>
          <cell r="H25">
            <v>-12</v>
          </cell>
          <cell r="I25">
            <v>4036</v>
          </cell>
          <cell r="J25">
            <v>3742</v>
          </cell>
          <cell r="K25">
            <v>563</v>
          </cell>
          <cell r="L25">
            <v>2</v>
          </cell>
          <cell r="M25">
            <v>73</v>
          </cell>
          <cell r="N25">
            <v>1</v>
          </cell>
          <cell r="O25">
            <v>1</v>
          </cell>
        </row>
      </sheetData>
      <sheetData sheetId="13">
        <row r="11">
          <cell r="C11">
            <v>19875450268.675003</v>
          </cell>
          <cell r="D11">
            <v>1430166395.894</v>
          </cell>
          <cell r="E11">
            <v>17137741400.311003</v>
          </cell>
          <cell r="F11">
            <v>474946169.023</v>
          </cell>
          <cell r="G11">
            <v>16662795231.288002</v>
          </cell>
          <cell r="H11">
            <v>2107377.864</v>
          </cell>
          <cell r="I11">
            <v>170023825.033</v>
          </cell>
          <cell r="J11">
            <v>946834482.5270002</v>
          </cell>
          <cell r="K11">
            <v>8311194.328</v>
          </cell>
          <cell r="L11">
            <v>96887933</v>
          </cell>
          <cell r="M11">
            <v>28519</v>
          </cell>
          <cell r="N11">
            <v>83349141.386</v>
          </cell>
        </row>
        <row r="12">
          <cell r="C12">
            <v>16212580883.690002</v>
          </cell>
          <cell r="D12">
            <v>719578371.116</v>
          </cell>
          <cell r="E12">
            <v>14902816062.914001</v>
          </cell>
          <cell r="F12">
            <v>346969214.2</v>
          </cell>
          <cell r="G12">
            <v>14555846848.714003</v>
          </cell>
          <cell r="H12">
            <v>981597.3640000001</v>
          </cell>
          <cell r="I12">
            <v>61318946.091000006</v>
          </cell>
          <cell r="J12">
            <v>467728912.09300005</v>
          </cell>
          <cell r="K12">
            <v>6022983.885</v>
          </cell>
          <cell r="L12">
            <v>48244602</v>
          </cell>
          <cell r="M12">
            <v>2500</v>
          </cell>
          <cell r="N12">
            <v>5886908</v>
          </cell>
        </row>
        <row r="13">
          <cell r="C13">
            <v>3662869384.985</v>
          </cell>
          <cell r="D13">
            <v>710588024.778</v>
          </cell>
          <cell r="E13">
            <v>2234925337.397</v>
          </cell>
          <cell r="F13">
            <v>127976954.82299998</v>
          </cell>
          <cell r="G13">
            <v>2106948382.574</v>
          </cell>
          <cell r="H13">
            <v>1125780.5</v>
          </cell>
          <cell r="I13">
            <v>108704878.942</v>
          </cell>
          <cell r="J13">
            <v>479105570.434</v>
          </cell>
          <cell r="K13">
            <v>2288210.4430000004</v>
          </cell>
          <cell r="L13">
            <v>48643331</v>
          </cell>
          <cell r="M13">
            <v>26019</v>
          </cell>
          <cell r="N13">
            <v>77462233.386</v>
          </cell>
        </row>
        <row r="14">
          <cell r="C14">
            <v>242391570.80699998</v>
          </cell>
          <cell r="D14">
            <v>43671751.29499999</v>
          </cell>
          <cell r="E14">
            <v>170517084.709</v>
          </cell>
          <cell r="F14">
            <v>31347438</v>
          </cell>
          <cell r="G14">
            <v>139169646.709</v>
          </cell>
          <cell r="H14">
            <v>79461.85</v>
          </cell>
          <cell r="I14">
            <v>1464358.276</v>
          </cell>
          <cell r="J14">
            <v>22494515.716</v>
          </cell>
          <cell r="K14">
            <v>220740</v>
          </cell>
          <cell r="L14">
            <v>3706657</v>
          </cell>
          <cell r="M14">
            <v>0</v>
          </cell>
          <cell r="N14">
            <v>237002</v>
          </cell>
        </row>
        <row r="15">
          <cell r="C15">
            <v>8082018.968</v>
          </cell>
          <cell r="D15">
            <v>2442717.3729999997</v>
          </cell>
          <cell r="E15">
            <v>92602</v>
          </cell>
          <cell r="F15">
            <v>0</v>
          </cell>
          <cell r="G15">
            <v>92602</v>
          </cell>
          <cell r="H15">
            <v>0</v>
          </cell>
          <cell r="I15">
            <v>377645</v>
          </cell>
          <cell r="J15">
            <v>5107059.632999999</v>
          </cell>
          <cell r="K15">
            <v>61995</v>
          </cell>
          <cell r="L15">
            <v>0</v>
          </cell>
          <cell r="M15">
            <v>0</v>
          </cell>
          <cell r="N15">
            <v>0</v>
          </cell>
        </row>
        <row r="16">
          <cell r="C16">
            <v>19633058668.713</v>
          </cell>
          <cell r="D16">
            <v>1386494643.269</v>
          </cell>
          <cell r="E16">
            <v>16967224288.075003</v>
          </cell>
          <cell r="F16">
            <v>443598704.023</v>
          </cell>
          <cell r="G16">
            <v>16523625584.052004</v>
          </cell>
          <cell r="H16">
            <v>2027916.014</v>
          </cell>
          <cell r="I16">
            <v>168559466.55</v>
          </cell>
          <cell r="J16">
            <v>924339966.72</v>
          </cell>
          <cell r="K16">
            <v>8090454.328</v>
          </cell>
          <cell r="L16">
            <v>93181276</v>
          </cell>
          <cell r="M16">
            <v>28519</v>
          </cell>
          <cell r="N16">
            <v>83112139.386</v>
          </cell>
        </row>
        <row r="17">
          <cell r="C17">
            <v>4723328908.453</v>
          </cell>
          <cell r="D17">
            <v>1054970386.8429999</v>
          </cell>
          <cell r="E17">
            <v>2641943004.329</v>
          </cell>
          <cell r="F17">
            <v>158088646.163</v>
          </cell>
          <cell r="G17">
            <v>2483854358.1659994</v>
          </cell>
          <cell r="H17">
            <v>1736098.9</v>
          </cell>
          <cell r="I17">
            <v>144914502.274</v>
          </cell>
          <cell r="J17">
            <v>703821093.193</v>
          </cell>
          <cell r="K17">
            <v>4838316.14</v>
          </cell>
          <cell r="L17">
            <v>88682818</v>
          </cell>
          <cell r="M17">
            <v>26019</v>
          </cell>
          <cell r="N17">
            <v>82396669.386</v>
          </cell>
        </row>
        <row r="18">
          <cell r="C18">
            <v>1750867901.747</v>
          </cell>
          <cell r="D18">
            <v>532230762.117</v>
          </cell>
          <cell r="E18">
            <v>686652107.8770001</v>
          </cell>
          <cell r="F18">
            <v>64034970.42</v>
          </cell>
          <cell r="G18">
            <v>622617137.457</v>
          </cell>
          <cell r="H18">
            <v>657400</v>
          </cell>
          <cell r="I18">
            <v>94447355.09</v>
          </cell>
          <cell r="J18">
            <v>351555283.741</v>
          </cell>
          <cell r="K18">
            <v>1639418.0170000002</v>
          </cell>
          <cell r="L18">
            <v>9828343</v>
          </cell>
          <cell r="M18">
            <v>1752</v>
          </cell>
          <cell r="N18">
            <v>73855480.286</v>
          </cell>
        </row>
        <row r="19">
          <cell r="C19">
            <v>101050969.60500002</v>
          </cell>
          <cell r="D19">
            <v>51949885.66500001</v>
          </cell>
          <cell r="E19">
            <v>19115456.404</v>
          </cell>
          <cell r="F19">
            <v>5924456.5</v>
          </cell>
          <cell r="G19">
            <v>13190999.904</v>
          </cell>
          <cell r="H19">
            <v>3079</v>
          </cell>
          <cell r="I19">
            <v>1080345.5</v>
          </cell>
          <cell r="J19">
            <v>10823122.556</v>
          </cell>
          <cell r="K19">
            <v>119682</v>
          </cell>
          <cell r="L19">
            <v>17035112</v>
          </cell>
          <cell r="M19">
            <v>0</v>
          </cell>
          <cell r="N19">
            <v>924286</v>
          </cell>
        </row>
        <row r="20">
          <cell r="C20">
            <v>4095968.34</v>
          </cell>
          <cell r="D20">
            <v>303230.39</v>
          </cell>
          <cell r="E20">
            <v>3648275</v>
          </cell>
          <cell r="F20">
            <v>1673006</v>
          </cell>
          <cell r="G20">
            <v>1975269</v>
          </cell>
          <cell r="H20">
            <v>0</v>
          </cell>
          <cell r="I20">
            <v>57757</v>
          </cell>
          <cell r="J20">
            <v>86706</v>
          </cell>
          <cell r="K20">
            <v>0</v>
          </cell>
          <cell r="L20">
            <v>0</v>
          </cell>
          <cell r="M20">
            <v>0</v>
          </cell>
          <cell r="N20">
            <v>0</v>
          </cell>
        </row>
        <row r="21">
          <cell r="C21">
            <v>2804593170.9070005</v>
          </cell>
          <cell r="D21">
            <v>442140273.5749999</v>
          </cell>
          <cell r="E21">
            <v>1911586566.048</v>
          </cell>
          <cell r="F21">
            <v>77022016.243</v>
          </cell>
          <cell r="G21">
            <v>1834564549.8050003</v>
          </cell>
          <cell r="H21">
            <v>914446.9</v>
          </cell>
          <cell r="I21">
            <v>48367408.383999996</v>
          </cell>
          <cell r="J21">
            <v>329145799.441</v>
          </cell>
          <cell r="K21">
            <v>3037395.1229999997</v>
          </cell>
          <cell r="L21">
            <v>61819363</v>
          </cell>
          <cell r="M21">
            <v>24267</v>
          </cell>
          <cell r="N21">
            <v>7557651.1</v>
          </cell>
        </row>
        <row r="22">
          <cell r="C22">
            <v>31139066.425</v>
          </cell>
          <cell r="D22">
            <v>18016021.898</v>
          </cell>
          <cell r="E22">
            <v>8176637</v>
          </cell>
          <cell r="F22">
            <v>1499492</v>
          </cell>
          <cell r="G22">
            <v>6677145</v>
          </cell>
          <cell r="H22">
            <v>0</v>
          </cell>
          <cell r="I22">
            <v>432756.3</v>
          </cell>
          <cell r="J22">
            <v>4467229.995999999</v>
          </cell>
          <cell r="K22">
            <v>41821</v>
          </cell>
          <cell r="L22">
            <v>0</v>
          </cell>
          <cell r="M22">
            <v>0</v>
          </cell>
          <cell r="N22">
            <v>4600</v>
          </cell>
        </row>
        <row r="23">
          <cell r="C23">
            <v>11760077</v>
          </cell>
          <cell r="D23">
            <v>5414121</v>
          </cell>
          <cell r="E23">
            <v>604740</v>
          </cell>
          <cell r="F23">
            <v>0</v>
          </cell>
          <cell r="G23">
            <v>604740</v>
          </cell>
          <cell r="H23">
            <v>151773</v>
          </cell>
          <cell r="I23">
            <v>399506</v>
          </cell>
          <cell r="J23">
            <v>5143497</v>
          </cell>
          <cell r="K23">
            <v>0</v>
          </cell>
          <cell r="L23">
            <v>0</v>
          </cell>
          <cell r="M23">
            <v>0</v>
          </cell>
          <cell r="N23">
            <v>46440</v>
          </cell>
        </row>
        <row r="24">
          <cell r="C24">
            <v>36392</v>
          </cell>
          <cell r="D24">
            <v>10804</v>
          </cell>
          <cell r="E24">
            <v>0</v>
          </cell>
          <cell r="F24">
            <v>0</v>
          </cell>
          <cell r="G24">
            <v>0</v>
          </cell>
          <cell r="H24">
            <v>0</v>
          </cell>
          <cell r="I24">
            <v>0</v>
          </cell>
          <cell r="J24">
            <v>25588</v>
          </cell>
          <cell r="K24">
            <v>0</v>
          </cell>
          <cell r="L24">
            <v>0</v>
          </cell>
          <cell r="M24">
            <v>0</v>
          </cell>
          <cell r="N24">
            <v>0</v>
          </cell>
        </row>
        <row r="25">
          <cell r="C25">
            <v>19785362.429</v>
          </cell>
          <cell r="D25">
            <v>4905288.198000001</v>
          </cell>
          <cell r="E25">
            <v>12159222</v>
          </cell>
          <cell r="F25">
            <v>7934705</v>
          </cell>
          <cell r="G25">
            <v>4224517</v>
          </cell>
          <cell r="H25">
            <v>9400</v>
          </cell>
          <cell r="I25">
            <v>129374</v>
          </cell>
          <cell r="J25">
            <v>2573866.4590000003</v>
          </cell>
          <cell r="K25">
            <v>0</v>
          </cell>
          <cell r="L25">
            <v>0</v>
          </cell>
          <cell r="M25">
            <v>0</v>
          </cell>
          <cell r="N25">
            <v>8212</v>
          </cell>
        </row>
        <row r="26">
          <cell r="C26">
            <v>14909729760.71</v>
          </cell>
          <cell r="D26">
            <v>331524256.426</v>
          </cell>
          <cell r="E26">
            <v>14325281283.946003</v>
          </cell>
          <cell r="F26">
            <v>285510057.86</v>
          </cell>
          <cell r="G26">
            <v>14039771227.086002</v>
          </cell>
          <cell r="H26">
            <v>291817.114</v>
          </cell>
          <cell r="I26">
            <v>23644964.526</v>
          </cell>
          <cell r="J26">
            <v>220518874.527</v>
          </cell>
          <cell r="K26">
            <v>3252138.188</v>
          </cell>
          <cell r="L26">
            <v>4498458</v>
          </cell>
          <cell r="M26">
            <v>2500</v>
          </cell>
          <cell r="N26">
            <v>715470</v>
          </cell>
        </row>
      </sheetData>
      <sheetData sheetId="14">
        <row r="11">
          <cell r="C11">
            <v>148306880598.77798</v>
          </cell>
          <cell r="D11">
            <v>39586083350.027</v>
          </cell>
          <cell r="E11">
            <v>30747542505.641003</v>
          </cell>
          <cell r="F11">
            <v>9963792</v>
          </cell>
          <cell r="G11">
            <v>30737578713.641003</v>
          </cell>
          <cell r="H11">
            <v>3499751.901</v>
          </cell>
          <cell r="I11">
            <v>1103459087.135</v>
          </cell>
          <cell r="J11">
            <v>75475456205.72299</v>
          </cell>
          <cell r="K11">
            <v>784184851.0339999</v>
          </cell>
          <cell r="L11">
            <v>209985001</v>
          </cell>
          <cell r="M11">
            <v>381889160.702</v>
          </cell>
          <cell r="N11">
            <v>158072</v>
          </cell>
          <cell r="O11">
            <v>14622614</v>
          </cell>
        </row>
        <row r="12">
          <cell r="C12">
            <v>87491850002.686</v>
          </cell>
          <cell r="D12">
            <v>26107324850.371998</v>
          </cell>
          <cell r="E12">
            <v>11616836487.445</v>
          </cell>
          <cell r="F12">
            <v>6492132</v>
          </cell>
          <cell r="G12">
            <v>11610344355.445</v>
          </cell>
          <cell r="H12">
            <v>1805311.9</v>
          </cell>
          <cell r="I12">
            <v>506897868.99399996</v>
          </cell>
          <cell r="J12">
            <v>48472888713.714</v>
          </cell>
          <cell r="K12">
            <v>500634592.502</v>
          </cell>
          <cell r="L12">
            <v>134749468</v>
          </cell>
          <cell r="M12">
            <v>150445343.062</v>
          </cell>
          <cell r="N12">
            <v>1</v>
          </cell>
          <cell r="O12">
            <v>267366</v>
          </cell>
        </row>
        <row r="13">
          <cell r="C13">
            <v>60815030595.534996</v>
          </cell>
          <cell r="D13">
            <v>13478758499.098</v>
          </cell>
          <cell r="E13">
            <v>19130706018.196</v>
          </cell>
          <cell r="F13">
            <v>3471660</v>
          </cell>
          <cell r="G13">
            <v>19127234358.196</v>
          </cell>
          <cell r="H13">
            <v>1694440.001</v>
          </cell>
          <cell r="I13">
            <v>596561218.141</v>
          </cell>
          <cell r="J13">
            <v>27002567492.009003</v>
          </cell>
          <cell r="K13">
            <v>283550258.532</v>
          </cell>
          <cell r="L13">
            <v>75235533</v>
          </cell>
          <cell r="M13">
            <v>231443817.64</v>
          </cell>
          <cell r="N13">
            <v>158071</v>
          </cell>
          <cell r="O13">
            <v>14355248</v>
          </cell>
        </row>
        <row r="14">
          <cell r="C14">
            <v>6579214613.096</v>
          </cell>
          <cell r="D14">
            <v>1120765902.718</v>
          </cell>
          <cell r="E14">
            <v>847146913.0900002</v>
          </cell>
          <cell r="F14">
            <v>0</v>
          </cell>
          <cell r="G14">
            <v>847146913.0900002</v>
          </cell>
          <cell r="H14">
            <v>0</v>
          </cell>
          <cell r="I14">
            <v>25164961</v>
          </cell>
          <cell r="J14">
            <v>4563645298.531</v>
          </cell>
          <cell r="K14">
            <v>10731982</v>
          </cell>
          <cell r="L14">
            <v>119649</v>
          </cell>
          <cell r="M14">
            <v>11639907</v>
          </cell>
          <cell r="N14">
            <v>0</v>
          </cell>
          <cell r="O14">
            <v>0</v>
          </cell>
        </row>
        <row r="15">
          <cell r="C15">
            <v>2706650199.605</v>
          </cell>
          <cell r="D15">
            <v>280065969.02</v>
          </cell>
          <cell r="E15">
            <v>617250</v>
          </cell>
          <cell r="F15">
            <v>0</v>
          </cell>
          <cell r="G15">
            <v>617250</v>
          </cell>
          <cell r="H15">
            <v>0</v>
          </cell>
          <cell r="I15">
            <v>5598768</v>
          </cell>
          <cell r="J15">
            <v>2414475984.9379997</v>
          </cell>
          <cell r="K15">
            <v>5892228</v>
          </cell>
          <cell r="L15">
            <v>0</v>
          </cell>
          <cell r="M15">
            <v>0</v>
          </cell>
          <cell r="N15">
            <v>0</v>
          </cell>
          <cell r="O15">
            <v>0</v>
          </cell>
        </row>
        <row r="16">
          <cell r="C16">
            <v>141727665985.759</v>
          </cell>
          <cell r="D16">
            <v>38465317447.23799</v>
          </cell>
          <cell r="E16">
            <v>29900395592.752</v>
          </cell>
          <cell r="F16">
            <v>9963792</v>
          </cell>
          <cell r="G16">
            <v>29890431800.752</v>
          </cell>
          <cell r="H16">
            <v>3499751.901</v>
          </cell>
          <cell r="I16">
            <v>1078294125.657</v>
          </cell>
          <cell r="J16">
            <v>70911810907.524</v>
          </cell>
          <cell r="K16">
            <v>773452869.1270001</v>
          </cell>
          <cell r="L16">
            <v>209865352</v>
          </cell>
          <cell r="M16">
            <v>370249253.702</v>
          </cell>
          <cell r="N16">
            <v>158072</v>
          </cell>
          <cell r="O16">
            <v>14622614</v>
          </cell>
        </row>
        <row r="17">
          <cell r="C17">
            <v>108313546962.70502</v>
          </cell>
          <cell r="D17">
            <v>29524009240.535995</v>
          </cell>
          <cell r="E17">
            <v>23034286676.199997</v>
          </cell>
          <cell r="F17">
            <v>3525427</v>
          </cell>
          <cell r="G17">
            <v>23030761249.199997</v>
          </cell>
          <cell r="H17">
            <v>3584111.901</v>
          </cell>
          <cell r="I17">
            <v>972939101.803</v>
          </cell>
          <cell r="J17">
            <v>53674652532.075</v>
          </cell>
          <cell r="K17">
            <v>546533826.358</v>
          </cell>
          <cell r="L17">
            <v>206790763</v>
          </cell>
          <cell r="M17">
            <v>336010291.06200004</v>
          </cell>
          <cell r="N17">
            <v>120306</v>
          </cell>
          <cell r="O17">
            <v>14620114</v>
          </cell>
        </row>
        <row r="18">
          <cell r="C18">
            <v>18111679418.309002</v>
          </cell>
          <cell r="D18">
            <v>4817099460.363</v>
          </cell>
          <cell r="E18">
            <v>6758616564.3550005</v>
          </cell>
          <cell r="F18">
            <v>171641</v>
          </cell>
          <cell r="G18">
            <v>6758444923.3550005</v>
          </cell>
          <cell r="H18">
            <v>747999.001</v>
          </cell>
          <cell r="I18">
            <v>327791345.378</v>
          </cell>
          <cell r="J18">
            <v>5987122069.703</v>
          </cell>
          <cell r="K18">
            <v>119047304.054</v>
          </cell>
          <cell r="L18">
            <v>21562910</v>
          </cell>
          <cell r="M18">
            <v>68132647</v>
          </cell>
          <cell r="N18">
            <v>0</v>
          </cell>
          <cell r="O18">
            <v>11559118</v>
          </cell>
        </row>
        <row r="19">
          <cell r="C19">
            <v>10048419719.428</v>
          </cell>
          <cell r="D19">
            <v>1959901076.828</v>
          </cell>
          <cell r="E19">
            <v>90824792.13200001</v>
          </cell>
          <cell r="F19">
            <v>2500</v>
          </cell>
          <cell r="G19">
            <v>90822292.13200001</v>
          </cell>
          <cell r="H19">
            <v>0</v>
          </cell>
          <cell r="I19">
            <v>79479665</v>
          </cell>
          <cell r="J19">
            <v>7759610259.418</v>
          </cell>
          <cell r="K19">
            <v>149567425</v>
          </cell>
          <cell r="L19">
            <v>0</v>
          </cell>
          <cell r="M19">
            <v>6211203</v>
          </cell>
          <cell r="N19">
            <v>0</v>
          </cell>
          <cell r="O19">
            <v>2825298</v>
          </cell>
        </row>
        <row r="20">
          <cell r="C20">
            <v>74832182163.58699</v>
          </cell>
          <cell r="D20">
            <v>20561541848.839</v>
          </cell>
          <cell r="E20">
            <v>16002586855.412998</v>
          </cell>
          <cell r="F20">
            <v>3351286</v>
          </cell>
          <cell r="G20">
            <v>15999235569.412998</v>
          </cell>
          <cell r="H20">
            <v>2428812.9</v>
          </cell>
          <cell r="I20">
            <v>529711354.52900004</v>
          </cell>
          <cell r="J20">
            <v>37168069278.006996</v>
          </cell>
          <cell r="K20">
            <v>275710147.304</v>
          </cell>
          <cell r="L20">
            <v>56641619</v>
          </cell>
          <cell r="M20">
            <v>235136244.062</v>
          </cell>
          <cell r="N20">
            <v>120306</v>
          </cell>
          <cell r="O20">
            <v>235698</v>
          </cell>
        </row>
        <row r="21">
          <cell r="C21">
            <v>2683358958.537</v>
          </cell>
          <cell r="D21">
            <v>1372858887.9629998</v>
          </cell>
          <cell r="E21">
            <v>90712633</v>
          </cell>
          <cell r="F21">
            <v>0</v>
          </cell>
          <cell r="G21">
            <v>90712633</v>
          </cell>
          <cell r="H21">
            <v>0</v>
          </cell>
          <cell r="I21">
            <v>16659564.896</v>
          </cell>
          <cell r="J21">
            <v>1201829351.378</v>
          </cell>
          <cell r="K21">
            <v>1298521</v>
          </cell>
          <cell r="L21">
            <v>0</v>
          </cell>
          <cell r="M21">
            <v>0</v>
          </cell>
          <cell r="N21">
            <v>0</v>
          </cell>
          <cell r="O21">
            <v>0</v>
          </cell>
        </row>
        <row r="22">
          <cell r="C22">
            <v>1380612477.3330002</v>
          </cell>
          <cell r="D22">
            <v>322029139.571</v>
          </cell>
          <cell r="E22">
            <v>84769754</v>
          </cell>
          <cell r="F22">
            <v>0</v>
          </cell>
          <cell r="G22">
            <v>84769754</v>
          </cell>
          <cell r="H22">
            <v>400000</v>
          </cell>
          <cell r="I22">
            <v>15965999</v>
          </cell>
          <cell r="J22">
            <v>957447584.762</v>
          </cell>
          <cell r="K22">
            <v>0</v>
          </cell>
          <cell r="L22">
            <v>0</v>
          </cell>
          <cell r="M22">
            <v>0</v>
          </cell>
          <cell r="N22">
            <v>0</v>
          </cell>
          <cell r="O22">
            <v>0</v>
          </cell>
        </row>
        <row r="23">
          <cell r="C23">
            <v>45654915</v>
          </cell>
          <cell r="D23">
            <v>1751008</v>
          </cell>
          <cell r="E23">
            <v>0</v>
          </cell>
          <cell r="F23">
            <v>0</v>
          </cell>
          <cell r="G23">
            <v>0</v>
          </cell>
          <cell r="H23">
            <v>0</v>
          </cell>
          <cell r="I23">
            <v>687000</v>
          </cell>
          <cell r="J23">
            <v>43216907</v>
          </cell>
          <cell r="K23">
            <v>0</v>
          </cell>
          <cell r="L23">
            <v>0</v>
          </cell>
          <cell r="M23">
            <v>0</v>
          </cell>
          <cell r="N23">
            <v>0</v>
          </cell>
          <cell r="O23">
            <v>0</v>
          </cell>
        </row>
        <row r="24">
          <cell r="C24">
            <v>1211639311.511</v>
          </cell>
          <cell r="D24">
            <v>488827818.97200006</v>
          </cell>
          <cell r="E24">
            <v>6776077.3</v>
          </cell>
          <cell r="F24">
            <v>0</v>
          </cell>
          <cell r="G24">
            <v>6776077.3</v>
          </cell>
          <cell r="H24">
            <v>7300</v>
          </cell>
          <cell r="I24">
            <v>2644173</v>
          </cell>
          <cell r="J24">
            <v>557357081.807</v>
          </cell>
          <cell r="K24">
            <v>910429</v>
          </cell>
          <cell r="L24">
            <v>128586234</v>
          </cell>
          <cell r="M24">
            <v>26530197</v>
          </cell>
          <cell r="N24">
            <v>0</v>
          </cell>
          <cell r="O24">
            <v>0</v>
          </cell>
        </row>
        <row r="25">
          <cell r="C25">
            <v>33414119022.854004</v>
          </cell>
          <cell r="D25">
            <v>8941308206.702</v>
          </cell>
          <cell r="E25">
            <v>6866108916.552</v>
          </cell>
          <cell r="F25">
            <v>6438365</v>
          </cell>
          <cell r="G25">
            <v>6859670552.552</v>
          </cell>
          <cell r="H25">
            <v>-84360</v>
          </cell>
          <cell r="I25">
            <v>105355023.854</v>
          </cell>
          <cell r="J25">
            <v>17237158375.449</v>
          </cell>
          <cell r="K25">
            <v>226919042.76899996</v>
          </cell>
          <cell r="L25">
            <v>3074589</v>
          </cell>
          <cell r="M25">
            <v>34238962.64</v>
          </cell>
          <cell r="N25">
            <v>37766</v>
          </cell>
          <cell r="O25">
            <v>2500</v>
          </cell>
        </row>
      </sheetData>
      <sheetData sheetId="15">
        <row r="11">
          <cell r="C11">
            <v>168182330867.453</v>
          </cell>
          <cell r="D11">
            <v>19628284583.702</v>
          </cell>
          <cell r="E11">
            <v>2377778646.912</v>
          </cell>
          <cell r="F11">
            <v>7113530.513</v>
          </cell>
          <cell r="G11">
            <v>2550857426.8339996</v>
          </cell>
          <cell r="H11">
            <v>11542155180.51</v>
          </cell>
          <cell r="I11">
            <v>1199939156.198</v>
          </cell>
          <cell r="J11">
            <v>1950440642.5349998</v>
          </cell>
          <cell r="K11">
            <v>116113937198.39801</v>
          </cell>
          <cell r="L11">
            <v>32440109115.568005</v>
          </cell>
        </row>
        <row r="12">
          <cell r="C12">
            <v>103704430886.376</v>
          </cell>
          <cell r="D12">
            <v>16167636500.547</v>
          </cell>
          <cell r="E12">
            <v>1582869577.301</v>
          </cell>
          <cell r="F12">
            <v>2481164.5</v>
          </cell>
          <cell r="G12">
            <v>2388512944.939</v>
          </cell>
          <cell r="H12">
            <v>11128186660.675</v>
          </cell>
          <cell r="I12">
            <v>955434238.4929999</v>
          </cell>
          <cell r="J12">
            <v>110151914.43900001</v>
          </cell>
          <cell r="K12">
            <v>66109523035.378006</v>
          </cell>
          <cell r="L12">
            <v>21427271361.613</v>
          </cell>
        </row>
        <row r="13">
          <cell r="C13">
            <v>64477899980.52</v>
          </cell>
          <cell r="D13">
            <v>3460648083.1549997</v>
          </cell>
          <cell r="E13">
            <v>794909069.6110001</v>
          </cell>
          <cell r="F13">
            <v>4632366.013</v>
          </cell>
          <cell r="G13">
            <v>162344481.895</v>
          </cell>
          <cell r="H13">
            <v>413968519.83500004</v>
          </cell>
          <cell r="I13">
            <v>244504917.70499998</v>
          </cell>
          <cell r="J13">
            <v>1840288728.0959997</v>
          </cell>
          <cell r="K13">
            <v>50004414162.852005</v>
          </cell>
          <cell r="L13">
            <v>11012837753.955</v>
          </cell>
        </row>
        <row r="14">
          <cell r="C14">
            <v>6821606183.903</v>
          </cell>
          <cell r="D14">
            <v>218347663.80699998</v>
          </cell>
          <cell r="E14">
            <v>68970782.301</v>
          </cell>
          <cell r="F14">
            <v>18700</v>
          </cell>
          <cell r="G14">
            <v>14680466</v>
          </cell>
          <cell r="H14">
            <v>50227302.5</v>
          </cell>
          <cell r="I14">
            <v>69600968</v>
          </cell>
          <cell r="J14">
            <v>14849445.006</v>
          </cell>
          <cell r="K14">
            <v>5688757458.285</v>
          </cell>
          <cell r="L14">
            <v>914501063.5339999</v>
          </cell>
        </row>
        <row r="15">
          <cell r="C15">
            <v>2714732218.573</v>
          </cell>
          <cell r="D15">
            <v>7985951.968</v>
          </cell>
          <cell r="E15">
            <v>7788715.968</v>
          </cell>
          <cell r="F15">
            <v>0</v>
          </cell>
          <cell r="G15">
            <v>19736</v>
          </cell>
          <cell r="H15">
            <v>0</v>
          </cell>
          <cell r="I15">
            <v>0</v>
          </cell>
          <cell r="J15">
            <v>177500</v>
          </cell>
          <cell r="K15">
            <v>1887020867.8600001</v>
          </cell>
          <cell r="L15">
            <v>819725398.745</v>
          </cell>
        </row>
        <row r="16">
          <cell r="C16">
            <v>161360724654.47202</v>
          </cell>
          <cell r="D16">
            <v>19409936919.124</v>
          </cell>
          <cell r="E16">
            <v>2308807864.6330004</v>
          </cell>
          <cell r="F16">
            <v>7094830.513</v>
          </cell>
          <cell r="G16">
            <v>2536176960.834</v>
          </cell>
          <cell r="H16">
            <v>11491927877.597</v>
          </cell>
          <cell r="I16">
            <v>1130338187.818</v>
          </cell>
          <cell r="J16">
            <v>1935591197.5289998</v>
          </cell>
          <cell r="K16">
            <v>110425179739.613</v>
          </cell>
          <cell r="L16">
            <v>31525608052.213</v>
          </cell>
        </row>
        <row r="17">
          <cell r="C17">
            <v>113036875871.15802</v>
          </cell>
          <cell r="D17">
            <v>4505754731.108</v>
          </cell>
          <cell r="E17">
            <v>1460462873.8530002</v>
          </cell>
          <cell r="F17">
            <v>6060978.013</v>
          </cell>
          <cell r="G17">
            <v>310241813.283</v>
          </cell>
          <cell r="H17">
            <v>1652370323.282</v>
          </cell>
          <cell r="I17">
            <v>269091198.667</v>
          </cell>
          <cell r="J17">
            <v>807527543.81</v>
          </cell>
          <cell r="K17">
            <v>85822031141.087</v>
          </cell>
          <cell r="L17">
            <v>22709090014.481</v>
          </cell>
        </row>
        <row r="18">
          <cell r="C18">
            <v>19862547320.056004</v>
          </cell>
          <cell r="D18">
            <v>1609543633.1409998</v>
          </cell>
          <cell r="E18">
            <v>493807656.699</v>
          </cell>
          <cell r="F18">
            <v>3947544.012</v>
          </cell>
          <cell r="G18">
            <v>90373793.894</v>
          </cell>
          <cell r="H18">
            <v>356294322.29399997</v>
          </cell>
          <cell r="I18">
            <v>34612164.60699999</v>
          </cell>
          <cell r="J18">
            <v>630508151.435</v>
          </cell>
          <cell r="K18">
            <v>14365689881.026</v>
          </cell>
          <cell r="L18">
            <v>3887313812.562</v>
          </cell>
        </row>
        <row r="19">
          <cell r="C19">
            <v>10149470689.032999</v>
          </cell>
          <cell r="D19">
            <v>83081863.41100001</v>
          </cell>
          <cell r="E19">
            <v>23348957.675</v>
          </cell>
          <cell r="F19">
            <v>11229</v>
          </cell>
          <cell r="G19">
            <v>13733981.47</v>
          </cell>
          <cell r="H19">
            <v>1558375.5559999999</v>
          </cell>
          <cell r="I19">
            <v>2104157.7</v>
          </cell>
          <cell r="J19">
            <v>42325162.010000005</v>
          </cell>
          <cell r="K19">
            <v>8427629344.094</v>
          </cell>
          <cell r="L19">
            <v>1638759479.7329998</v>
          </cell>
        </row>
        <row r="20">
          <cell r="C20">
            <v>4095968.34</v>
          </cell>
          <cell r="D20">
            <v>4095968.34</v>
          </cell>
          <cell r="E20">
            <v>682203.34</v>
          </cell>
          <cell r="F20">
            <v>8601</v>
          </cell>
          <cell r="G20">
            <v>2194827</v>
          </cell>
          <cell r="H20">
            <v>439686</v>
          </cell>
          <cell r="I20">
            <v>746139</v>
          </cell>
          <cell r="J20">
            <v>24512</v>
          </cell>
          <cell r="K20">
            <v>0</v>
          </cell>
          <cell r="L20">
            <v>0</v>
          </cell>
        </row>
        <row r="21">
          <cell r="C21">
            <v>77636775334.49399</v>
          </cell>
          <cell r="D21">
            <v>2746551521.235</v>
          </cell>
          <cell r="E21">
            <v>897755930.1579999</v>
          </cell>
          <cell r="F21">
            <v>2093254.0010000002</v>
          </cell>
          <cell r="G21">
            <v>196059155.919</v>
          </cell>
          <cell r="H21">
            <v>1287467464.4320002</v>
          </cell>
          <cell r="I21">
            <v>229178310.36</v>
          </cell>
          <cell r="J21">
            <v>133997406.365</v>
          </cell>
          <cell r="K21">
            <v>59654345314.026</v>
          </cell>
          <cell r="L21">
            <v>15235878509.52</v>
          </cell>
        </row>
        <row r="22">
          <cell r="C22">
            <v>2714498024.9620004</v>
          </cell>
          <cell r="D22">
            <v>30938312.425</v>
          </cell>
          <cell r="E22">
            <v>24088643.425</v>
          </cell>
          <cell r="F22">
            <v>0</v>
          </cell>
          <cell r="G22">
            <v>2959819</v>
          </cell>
          <cell r="H22">
            <v>1865697</v>
          </cell>
          <cell r="I22">
            <v>1953455</v>
          </cell>
          <cell r="J22">
            <v>70698</v>
          </cell>
          <cell r="K22">
            <v>1413523015.833</v>
          </cell>
          <cell r="L22">
            <v>1270036695.194</v>
          </cell>
        </row>
        <row r="23">
          <cell r="C23">
            <v>1392372554.3330002</v>
          </cell>
          <cell r="D23">
            <v>11541677</v>
          </cell>
          <cell r="E23">
            <v>10787800</v>
          </cell>
          <cell r="F23">
            <v>0</v>
          </cell>
          <cell r="G23">
            <v>253062</v>
          </cell>
          <cell r="H23">
            <v>7300</v>
          </cell>
          <cell r="I23">
            <v>300000</v>
          </cell>
          <cell r="J23">
            <v>193515</v>
          </cell>
          <cell r="K23">
            <v>1171086600.763</v>
          </cell>
          <cell r="L23">
            <v>209744276.57</v>
          </cell>
        </row>
        <row r="24">
          <cell r="C24">
            <v>45691307</v>
          </cell>
          <cell r="D24">
            <v>36392</v>
          </cell>
          <cell r="E24">
            <v>36392</v>
          </cell>
          <cell r="F24">
            <v>0</v>
          </cell>
          <cell r="G24">
            <v>0</v>
          </cell>
          <cell r="H24">
            <v>0</v>
          </cell>
          <cell r="I24">
            <v>0</v>
          </cell>
          <cell r="J24">
            <v>0</v>
          </cell>
          <cell r="K24">
            <v>43764095</v>
          </cell>
          <cell r="L24">
            <v>1890820</v>
          </cell>
        </row>
        <row r="25">
          <cell r="C25">
            <v>1231424673.9399998</v>
          </cell>
          <cell r="D25">
            <v>19965363.556</v>
          </cell>
          <cell r="E25">
            <v>9955290.556</v>
          </cell>
          <cell r="F25">
            <v>350</v>
          </cell>
          <cell r="G25">
            <v>4667174</v>
          </cell>
          <cell r="H25">
            <v>4737478</v>
          </cell>
          <cell r="I25">
            <v>196972</v>
          </cell>
          <cell r="J25">
            <v>408099</v>
          </cell>
          <cell r="K25">
            <v>745992889.8069999</v>
          </cell>
          <cell r="L25">
            <v>465466420.902</v>
          </cell>
        </row>
        <row r="26">
          <cell r="C26">
            <v>48323848783.564</v>
          </cell>
          <cell r="D26">
            <v>14904182188.266</v>
          </cell>
          <cell r="E26">
            <v>848344991.03</v>
          </cell>
          <cell r="F26">
            <v>1033852.5</v>
          </cell>
          <cell r="G26">
            <v>2225935147.551</v>
          </cell>
          <cell r="H26">
            <v>9839557554.315</v>
          </cell>
          <cell r="I26">
            <v>861246989.1509999</v>
          </cell>
          <cell r="J26">
            <v>1128063653.719</v>
          </cell>
          <cell r="K26">
            <v>24603148598.525997</v>
          </cell>
          <cell r="L26">
            <v>8816518037.731998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T"/>
      <sheetName val="Viec 12T-2016"/>
      <sheetName val="Tien 12T-2016"/>
      <sheetName val="Viec 10-2015"/>
      <sheetName val="Tien 10-2015"/>
      <sheetName val="08"/>
      <sheetName val="09"/>
      <sheetName val="10"/>
      <sheetName val="11"/>
      <sheetName val="12"/>
      <sheetName val="13"/>
      <sheetName val="14"/>
      <sheetName val="15"/>
      <sheetName val="16"/>
      <sheetName val="17"/>
      <sheetName val="18"/>
      <sheetName val="19"/>
      <sheetName val="Khang nghi 17"/>
      <sheetName val="BC chat luong CB mau 14"/>
      <sheetName val="Co cau bien che mau 13"/>
      <sheetName val="sua  mau an tuyen khong ro 9"/>
      <sheetName val="01"/>
      <sheetName val="02"/>
      <sheetName val="03"/>
      <sheetName val="04"/>
      <sheetName val="05 "/>
      <sheetName val="IN NSNN"/>
      <sheetName val="TK-Ban dau gia"/>
      <sheetName val="Viec chia theo vung mien"/>
      <sheetName val="Tien chia theo vung mien"/>
      <sheetName val="Viec 12-2016-TT01"/>
      <sheetName val="Tien 12-2016-TT01"/>
    </sheetNames>
    <sheetDataSet>
      <sheetData sheetId="1">
        <row r="16">
          <cell r="B16" t="str">
            <v>An Giang</v>
          </cell>
        </row>
        <row r="17">
          <cell r="B17" t="str">
            <v>Bạc Liêu</v>
          </cell>
        </row>
        <row r="18">
          <cell r="B18" t="str">
            <v>Bắc Giang</v>
          </cell>
        </row>
        <row r="19">
          <cell r="B19" t="str">
            <v>Bắc Kạn</v>
          </cell>
        </row>
        <row r="20">
          <cell r="B20" t="str">
            <v>Bắc Ninh</v>
          </cell>
        </row>
        <row r="21">
          <cell r="B21" t="str">
            <v>Bến Tre</v>
          </cell>
        </row>
        <row r="22">
          <cell r="B22" t="str">
            <v>Bình Dương</v>
          </cell>
        </row>
        <row r="23">
          <cell r="B23" t="str">
            <v>Bình Định</v>
          </cell>
        </row>
        <row r="24">
          <cell r="B24" t="str">
            <v>Bình Phước</v>
          </cell>
        </row>
        <row r="25">
          <cell r="B25" t="str">
            <v>Bình Thuận</v>
          </cell>
        </row>
        <row r="26">
          <cell r="B26" t="str">
            <v>BR-Vũng Tàu</v>
          </cell>
        </row>
        <row r="27">
          <cell r="B27" t="str">
            <v>Cà Mau</v>
          </cell>
        </row>
        <row r="28">
          <cell r="B28" t="str">
            <v>Cao Bằng</v>
          </cell>
        </row>
        <row r="29">
          <cell r="B29" t="str">
            <v>Cần Thơ</v>
          </cell>
        </row>
        <row r="30">
          <cell r="B30" t="str">
            <v>Đà Nẵng</v>
          </cell>
        </row>
        <row r="31">
          <cell r="B31" t="str">
            <v>Đắk Lắc</v>
          </cell>
        </row>
        <row r="32">
          <cell r="B32" t="str">
            <v>Đắk Nông</v>
          </cell>
        </row>
        <row r="33">
          <cell r="B33" t="str">
            <v>Điện Biên</v>
          </cell>
        </row>
        <row r="34">
          <cell r="B34" t="str">
            <v>Đồng Nai</v>
          </cell>
        </row>
        <row r="35">
          <cell r="B35" t="str">
            <v>Đồng Tháp</v>
          </cell>
        </row>
        <row r="36">
          <cell r="B36" t="str">
            <v>Gia Lai</v>
          </cell>
        </row>
        <row r="37">
          <cell r="B37" t="str">
            <v>Hà Giang</v>
          </cell>
        </row>
        <row r="38">
          <cell r="B38" t="str">
            <v>Hà Nam</v>
          </cell>
        </row>
        <row r="39">
          <cell r="B39" t="str">
            <v>Hà Nội</v>
          </cell>
        </row>
        <row r="40">
          <cell r="B40" t="str">
            <v>Hà Tĩnh</v>
          </cell>
        </row>
        <row r="41">
          <cell r="B41" t="str">
            <v>Hải Dương</v>
          </cell>
        </row>
        <row r="42">
          <cell r="B42" t="str">
            <v>Hải Phòng</v>
          </cell>
        </row>
        <row r="43">
          <cell r="B43" t="str">
            <v>Hậu Giang</v>
          </cell>
        </row>
        <row r="44">
          <cell r="B44" t="str">
            <v>Hòa Bình</v>
          </cell>
        </row>
        <row r="45">
          <cell r="B45" t="str">
            <v>Hồ Chí Minh</v>
          </cell>
        </row>
        <row r="46">
          <cell r="B46" t="str">
            <v>Hưng Yên</v>
          </cell>
        </row>
        <row r="47">
          <cell r="B47" t="str">
            <v>Kiên Giang</v>
          </cell>
        </row>
        <row r="48">
          <cell r="B48" t="str">
            <v>Kon Tum</v>
          </cell>
        </row>
        <row r="49">
          <cell r="B49" t="str">
            <v>Khánh Hòa</v>
          </cell>
        </row>
        <row r="50">
          <cell r="B50" t="str">
            <v>Lai Châu</v>
          </cell>
        </row>
        <row r="51">
          <cell r="B51" t="str">
            <v>Lạng Sơn</v>
          </cell>
        </row>
        <row r="52">
          <cell r="B52" t="str">
            <v>Lào Cai</v>
          </cell>
        </row>
        <row r="53">
          <cell r="B53" t="str">
            <v>Lâm Đồng</v>
          </cell>
        </row>
        <row r="54">
          <cell r="B54" t="str">
            <v>Long An</v>
          </cell>
        </row>
        <row r="55">
          <cell r="B55" t="str">
            <v>Nam Định</v>
          </cell>
        </row>
        <row r="56">
          <cell r="B56" t="str">
            <v>Ninh Bình</v>
          </cell>
        </row>
        <row r="57">
          <cell r="B57" t="str">
            <v>Ninh Thuận</v>
          </cell>
        </row>
        <row r="58">
          <cell r="B58" t="str">
            <v>Nghệ An</v>
          </cell>
        </row>
        <row r="59">
          <cell r="B59" t="str">
            <v>Phú Thọ</v>
          </cell>
        </row>
        <row r="60">
          <cell r="B60" t="str">
            <v>Phú Yên</v>
          </cell>
        </row>
        <row r="61">
          <cell r="B61" t="str">
            <v>Quảng Bình</v>
          </cell>
        </row>
        <row r="62">
          <cell r="B62" t="str">
            <v>Quảng Nam</v>
          </cell>
        </row>
        <row r="63">
          <cell r="B63" t="str">
            <v>Quảng Ninh</v>
          </cell>
        </row>
        <row r="64">
          <cell r="B64" t="str">
            <v>Quảng Ngãi</v>
          </cell>
        </row>
        <row r="65">
          <cell r="B65" t="str">
            <v>Quảng Trị</v>
          </cell>
        </row>
        <row r="66">
          <cell r="B66" t="str">
            <v>Sóc Trăng</v>
          </cell>
        </row>
        <row r="67">
          <cell r="B67" t="str">
            <v>Sơn La</v>
          </cell>
        </row>
        <row r="68">
          <cell r="B68" t="str">
            <v>Tây Ninh</v>
          </cell>
        </row>
        <row r="69">
          <cell r="B69" t="str">
            <v>Tiền Giang</v>
          </cell>
        </row>
        <row r="70">
          <cell r="B70" t="str">
            <v>TT Huế</v>
          </cell>
        </row>
        <row r="71">
          <cell r="B71" t="str">
            <v>Tuyên Quang</v>
          </cell>
        </row>
        <row r="72">
          <cell r="B72" t="str">
            <v>Thái Bình</v>
          </cell>
        </row>
        <row r="73">
          <cell r="B73" t="str">
            <v>Thái Nguyên</v>
          </cell>
        </row>
        <row r="74">
          <cell r="B74" t="str">
            <v>Thanh Hóa</v>
          </cell>
        </row>
        <row r="75">
          <cell r="B75" t="str">
            <v>Trà Vinh</v>
          </cell>
        </row>
        <row r="76">
          <cell r="B76" t="str">
            <v>Vĩnh Long</v>
          </cell>
        </row>
        <row r="77">
          <cell r="B77" t="str">
            <v>Vĩnh Phúc</v>
          </cell>
        </row>
        <row r="78">
          <cell r="B78" t="str">
            <v>Yên Bái</v>
          </cell>
        </row>
      </sheetData>
      <sheetData sheetId="2">
        <row r="16">
          <cell r="B16" t="str">
            <v>An Giang</v>
          </cell>
        </row>
        <row r="17">
          <cell r="B17" t="str">
            <v>Bạc Liêu</v>
          </cell>
        </row>
        <row r="18">
          <cell r="B18" t="str">
            <v>Bắc Giang</v>
          </cell>
        </row>
        <row r="19">
          <cell r="B19" t="str">
            <v>Bắc Kạn</v>
          </cell>
        </row>
        <row r="20">
          <cell r="B20" t="str">
            <v>Bắc Ninh</v>
          </cell>
        </row>
        <row r="21">
          <cell r="B21" t="str">
            <v>Bến Tre</v>
          </cell>
        </row>
        <row r="22">
          <cell r="B22" t="str">
            <v>Bình Dương</v>
          </cell>
        </row>
        <row r="23">
          <cell r="B23" t="str">
            <v>Bình Định</v>
          </cell>
        </row>
        <row r="24">
          <cell r="B24" t="str">
            <v>Bình Phước</v>
          </cell>
        </row>
        <row r="25">
          <cell r="B25" t="str">
            <v>Bình Thuận</v>
          </cell>
        </row>
        <row r="26">
          <cell r="B26" t="str">
            <v>BR-Vũng Tàu</v>
          </cell>
        </row>
        <row r="27">
          <cell r="B27" t="str">
            <v>Cà Mau</v>
          </cell>
        </row>
        <row r="28">
          <cell r="B28" t="str">
            <v>Cao Bằng</v>
          </cell>
        </row>
        <row r="29">
          <cell r="B29" t="str">
            <v>Cần Thơ</v>
          </cell>
        </row>
        <row r="30">
          <cell r="B30" t="str">
            <v>Đà Nẵng</v>
          </cell>
        </row>
        <row r="31">
          <cell r="B31" t="str">
            <v>Đắk Lắc</v>
          </cell>
        </row>
        <row r="32">
          <cell r="B32" t="str">
            <v>Đắk Nông</v>
          </cell>
        </row>
        <row r="33">
          <cell r="B33" t="str">
            <v>Điện Biên</v>
          </cell>
        </row>
        <row r="34">
          <cell r="B34" t="str">
            <v>Đồng Nai</v>
          </cell>
        </row>
        <row r="35">
          <cell r="B35" t="str">
            <v>Đồng Tháp</v>
          </cell>
        </row>
        <row r="36">
          <cell r="B36" t="str">
            <v>Gia Lai</v>
          </cell>
        </row>
        <row r="37">
          <cell r="B37" t="str">
            <v>Hà Giang</v>
          </cell>
        </row>
        <row r="38">
          <cell r="B38" t="str">
            <v>Hà Nam</v>
          </cell>
        </row>
        <row r="39">
          <cell r="B39" t="str">
            <v>Hà Nội</v>
          </cell>
        </row>
        <row r="40">
          <cell r="B40" t="str">
            <v>Hà Tĩnh</v>
          </cell>
        </row>
        <row r="41">
          <cell r="B41" t="str">
            <v>Hải Dương</v>
          </cell>
        </row>
        <row r="42">
          <cell r="B42" t="str">
            <v>Hải Phòng</v>
          </cell>
        </row>
        <row r="43">
          <cell r="B43" t="str">
            <v>Hậu Giang</v>
          </cell>
        </row>
        <row r="44">
          <cell r="B44" t="str">
            <v>Hòa Bình</v>
          </cell>
        </row>
        <row r="45">
          <cell r="B45" t="str">
            <v>Hồ Chí Minh</v>
          </cell>
        </row>
        <row r="46">
          <cell r="B46" t="str">
            <v>Hưng Yên</v>
          </cell>
        </row>
        <row r="47">
          <cell r="B47" t="str">
            <v>Kiên Giang</v>
          </cell>
        </row>
        <row r="48">
          <cell r="B48" t="str">
            <v>Kon Tum</v>
          </cell>
        </row>
        <row r="49">
          <cell r="B49" t="str">
            <v>Khánh Hòa</v>
          </cell>
        </row>
        <row r="50">
          <cell r="B50" t="str">
            <v>Lai Châu</v>
          </cell>
        </row>
        <row r="51">
          <cell r="B51" t="str">
            <v>Lạng Sơn</v>
          </cell>
        </row>
        <row r="52">
          <cell r="B52" t="str">
            <v>Lào Cai</v>
          </cell>
        </row>
        <row r="53">
          <cell r="B53" t="str">
            <v>Lâm Đồng</v>
          </cell>
        </row>
        <row r="54">
          <cell r="B54" t="str">
            <v>Long An</v>
          </cell>
        </row>
        <row r="55">
          <cell r="B55" t="str">
            <v>Nam Định</v>
          </cell>
        </row>
        <row r="56">
          <cell r="B56" t="str">
            <v>Ninh Bình</v>
          </cell>
        </row>
        <row r="57">
          <cell r="B57" t="str">
            <v>Ninh Thuận</v>
          </cell>
        </row>
        <row r="58">
          <cell r="B58" t="str">
            <v>Nghệ An</v>
          </cell>
        </row>
        <row r="59">
          <cell r="B59" t="str">
            <v>Phú Thọ</v>
          </cell>
        </row>
        <row r="60">
          <cell r="B60" t="str">
            <v>Phú Yên</v>
          </cell>
        </row>
        <row r="61">
          <cell r="B61" t="str">
            <v>Quảng Bình</v>
          </cell>
        </row>
        <row r="62">
          <cell r="B62" t="str">
            <v>Quảng Nam</v>
          </cell>
        </row>
        <row r="63">
          <cell r="B63" t="str">
            <v>Quảng Ninh</v>
          </cell>
        </row>
        <row r="64">
          <cell r="B64" t="str">
            <v>Quảng Ngãi</v>
          </cell>
        </row>
        <row r="65">
          <cell r="B65" t="str">
            <v>Quảng Trị</v>
          </cell>
        </row>
        <row r="66">
          <cell r="B66" t="str">
            <v>Sóc Trăng</v>
          </cell>
        </row>
        <row r="67">
          <cell r="B67" t="str">
            <v>Sơn La</v>
          </cell>
        </row>
        <row r="68">
          <cell r="B68" t="str">
            <v>Tây Ninh</v>
          </cell>
        </row>
        <row r="69">
          <cell r="B69" t="str">
            <v>Tiền Giang</v>
          </cell>
        </row>
        <row r="70">
          <cell r="B70" t="str">
            <v>TT Huế</v>
          </cell>
        </row>
        <row r="71">
          <cell r="B71" t="str">
            <v>Tuyên Quang</v>
          </cell>
        </row>
        <row r="72">
          <cell r="B72" t="str">
            <v>Thái Bình</v>
          </cell>
        </row>
        <row r="73">
          <cell r="B73" t="str">
            <v>Thái Nguyên</v>
          </cell>
        </row>
        <row r="74">
          <cell r="B74" t="str">
            <v>Thanh Hóa</v>
          </cell>
        </row>
        <row r="75">
          <cell r="B75" t="str">
            <v>Trà Vinh</v>
          </cell>
        </row>
        <row r="76">
          <cell r="B76" t="str">
            <v>Vĩnh Long</v>
          </cell>
        </row>
        <row r="77">
          <cell r="B77" t="str">
            <v>Vĩnh Phúc</v>
          </cell>
        </row>
        <row r="78">
          <cell r="B78" t="str">
            <v>Yên Bái</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KN 11"/>
      <sheetName val="TC 12"/>
      <sheetName val="sua  mau an tuyen khong ro 9"/>
    </sheetNames>
    <sheetDataSet>
      <sheetData sheetId="0">
        <row r="13">
          <cell r="V13">
            <v>0</v>
          </cell>
          <cell r="W13">
            <v>0</v>
          </cell>
          <cell r="X1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H11"/>
  <sheetViews>
    <sheetView zoomScalePageLayoutView="0" workbookViewId="0" topLeftCell="A1">
      <selection activeCell="K7" sqref="K7"/>
    </sheetView>
  </sheetViews>
  <sheetFormatPr defaultColWidth="9.00390625" defaultRowHeight="15.75"/>
  <cols>
    <col min="1" max="1" width="24.125" style="0" customWidth="1"/>
  </cols>
  <sheetData>
    <row r="2" spans="1:8" ht="42.75" customHeight="1">
      <c r="A2" s="349" t="s">
        <v>386</v>
      </c>
      <c r="B2" s="349"/>
      <c r="C2" s="349"/>
      <c r="D2" s="349"/>
      <c r="E2" s="349"/>
      <c r="F2" s="349"/>
      <c r="G2" s="349"/>
      <c r="H2" s="349"/>
    </row>
    <row r="3" spans="1:8" ht="22.5" customHeight="1">
      <c r="A3" t="s">
        <v>387</v>
      </c>
      <c r="B3" s="350" t="s">
        <v>508</v>
      </c>
      <c r="C3" s="350"/>
      <c r="D3" s="350"/>
      <c r="E3" s="350"/>
      <c r="F3" s="350"/>
      <c r="G3" s="350"/>
      <c r="H3" s="350"/>
    </row>
    <row r="4" spans="1:8" ht="40.5" customHeight="1">
      <c r="A4" t="s">
        <v>388</v>
      </c>
      <c r="B4" s="351" t="s">
        <v>510</v>
      </c>
      <c r="C4" s="351"/>
      <c r="D4" s="351"/>
      <c r="E4" s="351"/>
      <c r="F4" s="351"/>
      <c r="G4" s="351"/>
      <c r="H4" s="351"/>
    </row>
    <row r="5" spans="1:8" ht="23.25" customHeight="1">
      <c r="A5" t="s">
        <v>389</v>
      </c>
      <c r="B5" s="348" t="s">
        <v>390</v>
      </c>
      <c r="C5" s="348"/>
      <c r="D5" s="348"/>
      <c r="E5" s="348"/>
      <c r="F5" s="348"/>
      <c r="G5" s="348"/>
      <c r="H5" s="348"/>
    </row>
    <row r="6" spans="1:8" ht="15.75">
      <c r="A6" t="s">
        <v>391</v>
      </c>
      <c r="B6" s="348" t="s">
        <v>379</v>
      </c>
      <c r="C6" s="348"/>
      <c r="D6" s="348"/>
      <c r="E6" s="348"/>
      <c r="F6" s="348"/>
      <c r="G6" s="348"/>
      <c r="H6" s="348"/>
    </row>
    <row r="7" spans="1:8" ht="15.75">
      <c r="A7" t="s">
        <v>363</v>
      </c>
      <c r="B7" s="348" t="s">
        <v>364</v>
      </c>
      <c r="C7" s="348"/>
      <c r="D7" s="348"/>
      <c r="E7" s="348"/>
      <c r="F7" s="348"/>
      <c r="G7" s="348"/>
      <c r="H7" s="348"/>
    </row>
    <row r="8" spans="1:8" ht="15.75">
      <c r="A8" t="s">
        <v>392</v>
      </c>
      <c r="B8" s="348" t="s">
        <v>509</v>
      </c>
      <c r="C8" s="348"/>
      <c r="D8" s="348"/>
      <c r="E8" s="348"/>
      <c r="F8" s="348"/>
      <c r="G8" s="348"/>
      <c r="H8" s="348"/>
    </row>
    <row r="9" spans="2:8" ht="15.75">
      <c r="B9" s="348"/>
      <c r="C9" s="348"/>
      <c r="D9" s="348"/>
      <c r="E9" s="348"/>
      <c r="F9" s="348"/>
      <c r="G9" s="348"/>
      <c r="H9" s="348"/>
    </row>
    <row r="10" spans="2:8" ht="15.75">
      <c r="B10" s="348"/>
      <c r="C10" s="348"/>
      <c r="D10" s="348"/>
      <c r="E10" s="348"/>
      <c r="F10" s="348"/>
      <c r="G10" s="348"/>
      <c r="H10" s="348"/>
    </row>
    <row r="11" spans="2:8" ht="15.75">
      <c r="B11" s="348"/>
      <c r="C11" s="348"/>
      <c r="D11" s="348"/>
      <c r="E11" s="348"/>
      <c r="F11" s="348"/>
      <c r="G11" s="348"/>
      <c r="H11" s="348"/>
    </row>
  </sheetData>
  <sheetProtection/>
  <mergeCells count="10">
    <mergeCell ref="B8:H8"/>
    <mergeCell ref="B9:H9"/>
    <mergeCell ref="B10:H10"/>
    <mergeCell ref="B11:H11"/>
    <mergeCell ref="A2:H2"/>
    <mergeCell ref="B3:H3"/>
    <mergeCell ref="B4:H4"/>
    <mergeCell ref="B5:H5"/>
    <mergeCell ref="B6:H6"/>
    <mergeCell ref="B7:H7"/>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0070C0"/>
  </sheetPr>
  <dimension ref="A2:U91"/>
  <sheetViews>
    <sheetView zoomScalePageLayoutView="0" workbookViewId="0" topLeftCell="A10">
      <pane ySplit="3" topLeftCell="A64" activePane="bottomLeft" state="frozen"/>
      <selection pane="topLeft" activeCell="A10" sqref="A10"/>
      <selection pane="bottomLeft" activeCell="W22" sqref="W22"/>
    </sheetView>
  </sheetViews>
  <sheetFormatPr defaultColWidth="8.00390625" defaultRowHeight="15.75"/>
  <cols>
    <col min="1" max="1" width="4.625" style="52" customWidth="1"/>
    <col min="2" max="2" width="14.625" style="52" customWidth="1"/>
    <col min="3" max="3" width="10.625" style="52" customWidth="1"/>
    <col min="4" max="4" width="6.875" style="52" customWidth="1"/>
    <col min="5" max="8" width="5.00390625" style="52" customWidth="1"/>
    <col min="9" max="9" width="5.625" style="52" customWidth="1"/>
    <col min="10" max="10" width="5.00390625" style="52" customWidth="1"/>
    <col min="11" max="11" width="5.75390625" style="52" customWidth="1"/>
    <col min="12" max="12" width="5.375" style="52" customWidth="1"/>
    <col min="13" max="13" width="5.00390625" style="52" customWidth="1"/>
    <col min="14" max="14" width="5.375" style="52" customWidth="1"/>
    <col min="15" max="15" width="5.00390625" style="52" customWidth="1"/>
    <col min="16" max="16" width="5.75390625" style="52" customWidth="1"/>
    <col min="17" max="20" width="5.00390625" style="52" customWidth="1"/>
    <col min="21" max="16384" width="8.00390625" style="52" customWidth="1"/>
  </cols>
  <sheetData>
    <row r="2" spans="1:21" ht="16.5" customHeight="1">
      <c r="A2" s="571" t="s">
        <v>147</v>
      </c>
      <c r="B2" s="571"/>
      <c r="C2" s="571"/>
      <c r="D2" s="570" t="s">
        <v>148</v>
      </c>
      <c r="E2" s="570"/>
      <c r="F2" s="570"/>
      <c r="G2" s="570"/>
      <c r="H2" s="570"/>
      <c r="I2" s="570"/>
      <c r="J2" s="570"/>
      <c r="K2" s="570"/>
      <c r="L2" s="570"/>
      <c r="M2" s="570"/>
      <c r="N2" s="570"/>
      <c r="O2" s="62"/>
      <c r="P2" s="62" t="s">
        <v>124</v>
      </c>
      <c r="Q2" s="62"/>
      <c r="R2" s="62"/>
      <c r="S2" s="62"/>
      <c r="T2" s="62"/>
      <c r="U2" s="62"/>
    </row>
    <row r="3" spans="1:21" ht="16.5" customHeight="1">
      <c r="A3" s="571" t="s">
        <v>149</v>
      </c>
      <c r="B3" s="571"/>
      <c r="C3" s="571"/>
      <c r="D3" s="570"/>
      <c r="E3" s="570"/>
      <c r="F3" s="570"/>
      <c r="G3" s="570"/>
      <c r="H3" s="570"/>
      <c r="I3" s="570"/>
      <c r="J3" s="570"/>
      <c r="K3" s="570"/>
      <c r="L3" s="570"/>
      <c r="M3" s="570"/>
      <c r="N3" s="570"/>
      <c r="O3" s="43"/>
      <c r="P3" s="43" t="s">
        <v>3</v>
      </c>
      <c r="Q3" s="43"/>
      <c r="R3" s="43"/>
      <c r="S3" s="43"/>
      <c r="T3" s="43"/>
      <c r="U3" s="43"/>
    </row>
    <row r="4" spans="1:21" ht="16.5" customHeight="1">
      <c r="A4" s="571" t="s">
        <v>57</v>
      </c>
      <c r="B4" s="571"/>
      <c r="C4" s="571"/>
      <c r="D4" s="560" t="s">
        <v>150</v>
      </c>
      <c r="E4" s="560"/>
      <c r="F4" s="560"/>
      <c r="G4" s="560"/>
      <c r="H4" s="560"/>
      <c r="I4" s="560"/>
      <c r="J4" s="560"/>
      <c r="K4" s="560"/>
      <c r="L4" s="560"/>
      <c r="M4" s="560"/>
      <c r="N4" s="560"/>
      <c r="O4" s="43"/>
      <c r="P4" s="43" t="s">
        <v>125</v>
      </c>
      <c r="Q4" s="43"/>
      <c r="R4" s="43"/>
      <c r="S4" s="43"/>
      <c r="T4" s="43"/>
      <c r="U4" s="43"/>
    </row>
    <row r="5" spans="1:21" ht="16.5" customHeight="1">
      <c r="A5" s="572" t="s">
        <v>98</v>
      </c>
      <c r="B5" s="572"/>
      <c r="C5" s="572"/>
      <c r="M5" s="63"/>
      <c r="N5" s="63"/>
      <c r="O5" s="43"/>
      <c r="P5" s="43" t="s">
        <v>151</v>
      </c>
      <c r="Q5" s="43"/>
      <c r="R5" s="43"/>
      <c r="S5" s="43"/>
      <c r="T5" s="43"/>
      <c r="U5" s="43"/>
    </row>
    <row r="6" spans="12:21" ht="16.5" customHeight="1">
      <c r="L6" s="64"/>
      <c r="M6" s="64"/>
      <c r="N6" s="64"/>
      <c r="O6" s="46"/>
      <c r="P6" s="45" t="s">
        <v>152</v>
      </c>
      <c r="Q6" s="46"/>
      <c r="R6" s="46"/>
      <c r="S6" s="46"/>
      <c r="T6" s="46"/>
      <c r="U6" s="65"/>
    </row>
    <row r="7" spans="1:21" s="67" customFormat="1" ht="15.75" customHeight="1">
      <c r="A7" s="548" t="s">
        <v>32</v>
      </c>
      <c r="B7" s="573"/>
      <c r="C7" s="576" t="s">
        <v>153</v>
      </c>
      <c r="D7" s="579" t="s">
        <v>154</v>
      </c>
      <c r="E7" s="580"/>
      <c r="F7" s="580"/>
      <c r="G7" s="580"/>
      <c r="H7" s="580"/>
      <c r="I7" s="580"/>
      <c r="J7" s="580"/>
      <c r="K7" s="580"/>
      <c r="L7" s="580"/>
      <c r="M7" s="580"/>
      <c r="N7" s="580"/>
      <c r="O7" s="580"/>
      <c r="P7" s="580"/>
      <c r="Q7" s="580"/>
      <c r="R7" s="580"/>
      <c r="S7" s="581"/>
      <c r="T7" s="576" t="s">
        <v>155</v>
      </c>
      <c r="U7" s="66"/>
    </row>
    <row r="8" spans="1:20" s="68" customFormat="1" ht="12.75" customHeight="1">
      <c r="A8" s="550"/>
      <c r="B8" s="574"/>
      <c r="C8" s="577"/>
      <c r="D8" s="576" t="s">
        <v>130</v>
      </c>
      <c r="E8" s="579" t="s">
        <v>7</v>
      </c>
      <c r="F8" s="580"/>
      <c r="G8" s="580"/>
      <c r="H8" s="580"/>
      <c r="I8" s="580"/>
      <c r="J8" s="580"/>
      <c r="K8" s="580"/>
      <c r="L8" s="580"/>
      <c r="M8" s="580"/>
      <c r="N8" s="580"/>
      <c r="O8" s="580"/>
      <c r="P8" s="580"/>
      <c r="Q8" s="580"/>
      <c r="R8" s="580"/>
      <c r="S8" s="581"/>
      <c r="T8" s="577"/>
    </row>
    <row r="9" spans="1:20" s="68" customFormat="1" ht="43.5" customHeight="1">
      <c r="A9" s="550"/>
      <c r="B9" s="574"/>
      <c r="C9" s="577"/>
      <c r="D9" s="577"/>
      <c r="E9" s="567" t="s">
        <v>156</v>
      </c>
      <c r="F9" s="569"/>
      <c r="G9" s="568"/>
      <c r="H9" s="567" t="s">
        <v>157</v>
      </c>
      <c r="I9" s="569"/>
      <c r="J9" s="568"/>
      <c r="K9" s="567" t="s">
        <v>158</v>
      </c>
      <c r="L9" s="568"/>
      <c r="M9" s="567" t="s">
        <v>159</v>
      </c>
      <c r="N9" s="569"/>
      <c r="O9" s="568"/>
      <c r="P9" s="576" t="s">
        <v>160</v>
      </c>
      <c r="Q9" s="576" t="s">
        <v>161</v>
      </c>
      <c r="R9" s="576" t="s">
        <v>162</v>
      </c>
      <c r="S9" s="576" t="s">
        <v>163</v>
      </c>
      <c r="T9" s="577"/>
    </row>
    <row r="10" spans="1:20" s="68" customFormat="1" ht="44.25" customHeight="1">
      <c r="A10" s="552"/>
      <c r="B10" s="575"/>
      <c r="C10" s="578"/>
      <c r="D10" s="578"/>
      <c r="E10" s="41" t="s">
        <v>164</v>
      </c>
      <c r="F10" s="17" t="s">
        <v>165</v>
      </c>
      <c r="G10" s="17" t="s">
        <v>166</v>
      </c>
      <c r="H10" s="17" t="s">
        <v>167</v>
      </c>
      <c r="I10" s="17" t="s">
        <v>168</v>
      </c>
      <c r="J10" s="17" t="s">
        <v>169</v>
      </c>
      <c r="K10" s="17" t="s">
        <v>165</v>
      </c>
      <c r="L10" s="17" t="s">
        <v>170</v>
      </c>
      <c r="M10" s="17" t="s">
        <v>171</v>
      </c>
      <c r="N10" s="17" t="s">
        <v>172</v>
      </c>
      <c r="O10" s="17" t="s">
        <v>173</v>
      </c>
      <c r="P10" s="578"/>
      <c r="Q10" s="578"/>
      <c r="R10" s="578"/>
      <c r="S10" s="578"/>
      <c r="T10" s="578"/>
    </row>
    <row r="11" spans="1:20" ht="16.5" customHeight="1">
      <c r="A11" s="111" t="s">
        <v>58</v>
      </c>
      <c r="B11" s="110" t="s">
        <v>6</v>
      </c>
      <c r="C11" s="9">
        <v>1</v>
      </c>
      <c r="D11" s="9">
        <v>2</v>
      </c>
      <c r="E11" s="9">
        <v>3</v>
      </c>
      <c r="F11" s="9">
        <v>4</v>
      </c>
      <c r="G11" s="9">
        <v>5</v>
      </c>
      <c r="H11" s="9">
        <v>6</v>
      </c>
      <c r="I11" s="9">
        <v>7</v>
      </c>
      <c r="J11" s="9">
        <v>8</v>
      </c>
      <c r="K11" s="9">
        <v>9</v>
      </c>
      <c r="L11" s="9">
        <v>10</v>
      </c>
      <c r="M11" s="9">
        <v>11</v>
      </c>
      <c r="N11" s="9">
        <v>12</v>
      </c>
      <c r="O11" s="9">
        <v>13</v>
      </c>
      <c r="P11" s="9">
        <v>14</v>
      </c>
      <c r="Q11" s="9">
        <v>15</v>
      </c>
      <c r="R11" s="9">
        <v>16</v>
      </c>
      <c r="S11" s="9">
        <v>17</v>
      </c>
      <c r="T11" s="9">
        <v>18</v>
      </c>
    </row>
    <row r="12" spans="1:20" ht="25.5" customHeight="1">
      <c r="A12" s="586" t="s">
        <v>17</v>
      </c>
      <c r="B12" s="587"/>
      <c r="C12" s="113">
        <f>SUM(C13:C75)</f>
        <v>9536</v>
      </c>
      <c r="D12" s="113">
        <f aca="true" t="shared" si="0" ref="D12:T12">SUM(D13:D75)</f>
        <v>9128</v>
      </c>
      <c r="E12" s="113">
        <f t="shared" si="0"/>
        <v>5</v>
      </c>
      <c r="F12" s="113">
        <f t="shared" si="0"/>
        <v>438</v>
      </c>
      <c r="G12" s="113">
        <f t="shared" si="0"/>
        <v>2950</v>
      </c>
      <c r="H12" s="113">
        <f t="shared" si="0"/>
        <v>0</v>
      </c>
      <c r="I12" s="113">
        <f t="shared" si="0"/>
        <v>9</v>
      </c>
      <c r="J12" s="113">
        <f t="shared" si="0"/>
        <v>428</v>
      </c>
      <c r="K12" s="113">
        <f t="shared" si="0"/>
        <v>300</v>
      </c>
      <c r="L12" s="113">
        <f t="shared" si="0"/>
        <v>1257</v>
      </c>
      <c r="M12" s="113">
        <f t="shared" si="0"/>
        <v>1</v>
      </c>
      <c r="N12" s="113">
        <f t="shared" si="0"/>
        <v>30</v>
      </c>
      <c r="O12" s="113">
        <f t="shared" si="0"/>
        <v>1176</v>
      </c>
      <c r="P12" s="113">
        <f t="shared" si="0"/>
        <v>434</v>
      </c>
      <c r="Q12" s="113">
        <f t="shared" si="0"/>
        <v>1030</v>
      </c>
      <c r="R12" s="113">
        <f t="shared" si="0"/>
        <v>13</v>
      </c>
      <c r="S12" s="113">
        <f t="shared" si="0"/>
        <v>672</v>
      </c>
      <c r="T12" s="113">
        <f t="shared" si="0"/>
        <v>379</v>
      </c>
    </row>
    <row r="13" spans="1:20" ht="18" customHeight="1">
      <c r="A13" s="112" t="s">
        <v>24</v>
      </c>
      <c r="B13" s="126" t="s">
        <v>266</v>
      </c>
      <c r="C13" s="113">
        <f aca="true" t="shared" si="1" ref="C13:C44">D13+T13</f>
        <v>168</v>
      </c>
      <c r="D13" s="113">
        <f aca="true" t="shared" si="2" ref="D13:D44">E13+F13+G13+H13+I13+J13+K13+L13+M13+N13+O13+P13+Q13+R13+S13</f>
        <v>162</v>
      </c>
      <c r="E13" s="109">
        <v>0</v>
      </c>
      <c r="F13" s="109">
        <v>10</v>
      </c>
      <c r="G13" s="109">
        <v>50</v>
      </c>
      <c r="H13" s="109">
        <v>0</v>
      </c>
      <c r="I13" s="109">
        <v>1</v>
      </c>
      <c r="J13" s="109">
        <v>5</v>
      </c>
      <c r="K13" s="109">
        <v>5</v>
      </c>
      <c r="L13" s="109">
        <v>27</v>
      </c>
      <c r="M13" s="109">
        <v>0</v>
      </c>
      <c r="N13" s="109">
        <v>0</v>
      </c>
      <c r="O13" s="109">
        <v>26</v>
      </c>
      <c r="P13" s="109">
        <v>14</v>
      </c>
      <c r="Q13" s="109">
        <v>18</v>
      </c>
      <c r="R13" s="109">
        <v>0</v>
      </c>
      <c r="S13" s="109">
        <v>6</v>
      </c>
      <c r="T13" s="109">
        <v>6</v>
      </c>
    </row>
    <row r="14" spans="1:20" ht="18" customHeight="1">
      <c r="A14" s="112" t="s">
        <v>25</v>
      </c>
      <c r="B14" s="127" t="s">
        <v>267</v>
      </c>
      <c r="C14" s="113">
        <f t="shared" si="1"/>
        <v>105</v>
      </c>
      <c r="D14" s="113">
        <f t="shared" si="2"/>
        <v>96</v>
      </c>
      <c r="E14" s="109">
        <v>0</v>
      </c>
      <c r="F14" s="109">
        <v>4</v>
      </c>
      <c r="G14" s="109">
        <v>32</v>
      </c>
      <c r="H14" s="109">
        <v>0</v>
      </c>
      <c r="I14" s="109">
        <v>0</v>
      </c>
      <c r="J14" s="109">
        <v>3</v>
      </c>
      <c r="K14" s="109">
        <v>2</v>
      </c>
      <c r="L14" s="109">
        <v>28</v>
      </c>
      <c r="M14" s="109">
        <v>0</v>
      </c>
      <c r="N14" s="109">
        <v>0</v>
      </c>
      <c r="O14" s="109">
        <v>6</v>
      </c>
      <c r="P14" s="109">
        <v>10</v>
      </c>
      <c r="Q14" s="109">
        <v>11</v>
      </c>
      <c r="R14" s="109">
        <v>0</v>
      </c>
      <c r="S14" s="109">
        <v>0</v>
      </c>
      <c r="T14" s="109">
        <v>9</v>
      </c>
    </row>
    <row r="15" spans="1:20" ht="18" customHeight="1">
      <c r="A15" s="112" t="s">
        <v>26</v>
      </c>
      <c r="B15" s="126" t="s">
        <v>297</v>
      </c>
      <c r="C15" s="113">
        <f t="shared" si="1"/>
        <v>139</v>
      </c>
      <c r="D15" s="113">
        <f t="shared" si="2"/>
        <v>136</v>
      </c>
      <c r="E15" s="109">
        <v>0</v>
      </c>
      <c r="F15" s="109">
        <v>7</v>
      </c>
      <c r="G15" s="109">
        <v>55</v>
      </c>
      <c r="H15" s="109">
        <v>0</v>
      </c>
      <c r="I15" s="109">
        <v>1</v>
      </c>
      <c r="J15" s="109">
        <v>6</v>
      </c>
      <c r="K15" s="109">
        <v>0</v>
      </c>
      <c r="L15" s="109">
        <v>16</v>
      </c>
      <c r="M15" s="109">
        <v>0</v>
      </c>
      <c r="N15" s="109">
        <v>0</v>
      </c>
      <c r="O15" s="109">
        <v>18</v>
      </c>
      <c r="P15" s="109">
        <v>5</v>
      </c>
      <c r="Q15" s="109">
        <v>13</v>
      </c>
      <c r="R15" s="109">
        <v>0</v>
      </c>
      <c r="S15" s="109">
        <v>15</v>
      </c>
      <c r="T15" s="109">
        <v>3</v>
      </c>
    </row>
    <row r="16" spans="1:20" ht="18" customHeight="1">
      <c r="A16" s="112" t="s">
        <v>33</v>
      </c>
      <c r="B16" s="130" t="s">
        <v>298</v>
      </c>
      <c r="C16" s="113">
        <f t="shared" si="1"/>
        <v>92</v>
      </c>
      <c r="D16" s="113">
        <f t="shared" si="2"/>
        <v>90</v>
      </c>
      <c r="E16" s="109">
        <v>0</v>
      </c>
      <c r="F16" s="109">
        <v>4</v>
      </c>
      <c r="G16" s="109">
        <v>27</v>
      </c>
      <c r="H16" s="109">
        <v>0</v>
      </c>
      <c r="I16" s="109">
        <v>0</v>
      </c>
      <c r="J16" s="109">
        <v>4</v>
      </c>
      <c r="K16" s="109">
        <v>0</v>
      </c>
      <c r="L16" s="109">
        <v>11</v>
      </c>
      <c r="M16" s="109">
        <v>0</v>
      </c>
      <c r="N16" s="109">
        <v>0</v>
      </c>
      <c r="O16" s="109">
        <v>12</v>
      </c>
      <c r="P16" s="109">
        <v>16</v>
      </c>
      <c r="Q16" s="109">
        <v>11</v>
      </c>
      <c r="R16" s="109">
        <v>0</v>
      </c>
      <c r="S16" s="109">
        <v>5</v>
      </c>
      <c r="T16" s="109">
        <v>2</v>
      </c>
    </row>
    <row r="17" spans="1:20" ht="18" customHeight="1">
      <c r="A17" s="112" t="s">
        <v>34</v>
      </c>
      <c r="B17" s="126" t="s">
        <v>299</v>
      </c>
      <c r="C17" s="113">
        <f t="shared" si="1"/>
        <v>105</v>
      </c>
      <c r="D17" s="113">
        <f t="shared" si="2"/>
        <v>104</v>
      </c>
      <c r="E17" s="109">
        <v>0</v>
      </c>
      <c r="F17" s="109">
        <v>7</v>
      </c>
      <c r="G17" s="109">
        <v>40</v>
      </c>
      <c r="H17" s="109">
        <v>0</v>
      </c>
      <c r="I17" s="109">
        <v>0</v>
      </c>
      <c r="J17" s="109">
        <v>9</v>
      </c>
      <c r="K17" s="109">
        <v>0</v>
      </c>
      <c r="L17" s="109">
        <v>13</v>
      </c>
      <c r="M17" s="109">
        <v>0</v>
      </c>
      <c r="N17" s="109">
        <v>0</v>
      </c>
      <c r="O17" s="109">
        <v>7</v>
      </c>
      <c r="P17" s="109">
        <v>14</v>
      </c>
      <c r="Q17" s="109">
        <v>11</v>
      </c>
      <c r="R17" s="109">
        <v>0</v>
      </c>
      <c r="S17" s="109">
        <v>3</v>
      </c>
      <c r="T17" s="109">
        <v>1</v>
      </c>
    </row>
    <row r="18" spans="1:20" ht="18" customHeight="1">
      <c r="A18" s="112" t="s">
        <v>35</v>
      </c>
      <c r="B18" s="127" t="s">
        <v>275</v>
      </c>
      <c r="C18" s="113">
        <f t="shared" si="1"/>
        <v>131</v>
      </c>
      <c r="D18" s="113">
        <f t="shared" si="2"/>
        <v>127</v>
      </c>
      <c r="E18" s="109">
        <v>1</v>
      </c>
      <c r="F18" s="109">
        <v>6</v>
      </c>
      <c r="G18" s="109">
        <v>33</v>
      </c>
      <c r="H18" s="109">
        <v>0</v>
      </c>
      <c r="I18" s="109">
        <v>0</v>
      </c>
      <c r="J18" s="109">
        <v>12</v>
      </c>
      <c r="K18" s="109">
        <v>2</v>
      </c>
      <c r="L18" s="109">
        <v>20</v>
      </c>
      <c r="M18" s="109">
        <v>0</v>
      </c>
      <c r="N18" s="109">
        <v>0</v>
      </c>
      <c r="O18" s="109">
        <v>26</v>
      </c>
      <c r="P18" s="109">
        <v>9</v>
      </c>
      <c r="Q18" s="109">
        <v>16</v>
      </c>
      <c r="R18" s="109">
        <v>0</v>
      </c>
      <c r="S18" s="109">
        <v>2</v>
      </c>
      <c r="T18" s="109">
        <v>4</v>
      </c>
    </row>
    <row r="19" spans="1:20" ht="18" customHeight="1">
      <c r="A19" s="112" t="s">
        <v>36</v>
      </c>
      <c r="B19" s="127" t="s">
        <v>264</v>
      </c>
      <c r="C19" s="113">
        <f t="shared" si="1"/>
        <v>147</v>
      </c>
      <c r="D19" s="113">
        <f t="shared" si="2"/>
        <v>144</v>
      </c>
      <c r="E19" s="109">
        <v>0</v>
      </c>
      <c r="F19" s="109">
        <v>8</v>
      </c>
      <c r="G19" s="109">
        <v>52</v>
      </c>
      <c r="H19" s="109">
        <v>0</v>
      </c>
      <c r="I19" s="109">
        <v>0</v>
      </c>
      <c r="J19" s="109">
        <v>5</v>
      </c>
      <c r="K19" s="109">
        <v>0</v>
      </c>
      <c r="L19" s="109">
        <v>51</v>
      </c>
      <c r="M19" s="109">
        <v>0</v>
      </c>
      <c r="N19" s="109">
        <v>0</v>
      </c>
      <c r="O19" s="109">
        <v>1</v>
      </c>
      <c r="P19" s="109">
        <v>1</v>
      </c>
      <c r="Q19" s="109">
        <v>17</v>
      </c>
      <c r="R19" s="109">
        <v>0</v>
      </c>
      <c r="S19" s="109">
        <v>9</v>
      </c>
      <c r="T19" s="109">
        <v>3</v>
      </c>
    </row>
    <row r="20" spans="1:20" ht="18" customHeight="1">
      <c r="A20" s="112" t="s">
        <v>37</v>
      </c>
      <c r="B20" s="128" t="s">
        <v>289</v>
      </c>
      <c r="C20" s="113">
        <f t="shared" si="1"/>
        <v>154</v>
      </c>
      <c r="D20" s="113">
        <f t="shared" si="2"/>
        <v>151</v>
      </c>
      <c r="E20" s="109">
        <v>0</v>
      </c>
      <c r="F20" s="109">
        <v>4</v>
      </c>
      <c r="G20" s="109">
        <v>52</v>
      </c>
      <c r="H20" s="109">
        <v>0</v>
      </c>
      <c r="I20" s="109">
        <v>2</v>
      </c>
      <c r="J20" s="109">
        <v>9</v>
      </c>
      <c r="K20" s="109">
        <v>8</v>
      </c>
      <c r="L20" s="109">
        <v>19</v>
      </c>
      <c r="M20" s="109">
        <v>0</v>
      </c>
      <c r="N20" s="109">
        <v>0</v>
      </c>
      <c r="O20" s="109">
        <v>17</v>
      </c>
      <c r="P20" s="109">
        <v>11</v>
      </c>
      <c r="Q20" s="109">
        <v>24</v>
      </c>
      <c r="R20" s="109">
        <v>1</v>
      </c>
      <c r="S20" s="109">
        <v>4</v>
      </c>
      <c r="T20" s="109">
        <v>3</v>
      </c>
    </row>
    <row r="21" spans="1:20" ht="18" customHeight="1">
      <c r="A21" s="112" t="s">
        <v>38</v>
      </c>
      <c r="B21" s="127" t="s">
        <v>268</v>
      </c>
      <c r="C21" s="113">
        <f t="shared" si="1"/>
        <v>130</v>
      </c>
      <c r="D21" s="113">
        <f t="shared" si="2"/>
        <v>116</v>
      </c>
      <c r="E21" s="109">
        <v>0</v>
      </c>
      <c r="F21" s="109">
        <v>4</v>
      </c>
      <c r="G21" s="109">
        <v>34</v>
      </c>
      <c r="H21" s="109">
        <v>0</v>
      </c>
      <c r="I21" s="109">
        <v>0</v>
      </c>
      <c r="J21" s="109">
        <v>4</v>
      </c>
      <c r="K21" s="109">
        <v>1</v>
      </c>
      <c r="L21" s="109">
        <v>12</v>
      </c>
      <c r="M21" s="109">
        <v>0</v>
      </c>
      <c r="N21" s="109">
        <v>0</v>
      </c>
      <c r="O21" s="109">
        <v>27</v>
      </c>
      <c r="P21" s="109">
        <v>5</v>
      </c>
      <c r="Q21" s="109">
        <v>18</v>
      </c>
      <c r="R21" s="109">
        <v>0</v>
      </c>
      <c r="S21" s="109">
        <v>11</v>
      </c>
      <c r="T21" s="109">
        <v>14</v>
      </c>
    </row>
    <row r="22" spans="1:20" ht="18" customHeight="1">
      <c r="A22" s="112" t="s">
        <v>51</v>
      </c>
      <c r="B22" s="126" t="s">
        <v>300</v>
      </c>
      <c r="C22" s="113">
        <f t="shared" si="1"/>
        <v>132</v>
      </c>
      <c r="D22" s="113">
        <f t="shared" si="2"/>
        <v>126</v>
      </c>
      <c r="E22" s="109">
        <v>0</v>
      </c>
      <c r="F22" s="109">
        <v>7</v>
      </c>
      <c r="G22" s="109">
        <v>48</v>
      </c>
      <c r="H22" s="109">
        <v>0</v>
      </c>
      <c r="I22" s="109">
        <v>0</v>
      </c>
      <c r="J22" s="109">
        <v>1</v>
      </c>
      <c r="K22" s="109">
        <v>1</v>
      </c>
      <c r="L22" s="109">
        <v>21</v>
      </c>
      <c r="M22" s="109">
        <v>0</v>
      </c>
      <c r="N22" s="109">
        <v>0</v>
      </c>
      <c r="O22" s="109">
        <v>9</v>
      </c>
      <c r="P22" s="109">
        <v>9</v>
      </c>
      <c r="Q22" s="109">
        <v>19</v>
      </c>
      <c r="R22" s="109">
        <v>1</v>
      </c>
      <c r="S22" s="109">
        <v>10</v>
      </c>
      <c r="T22" s="109">
        <v>6</v>
      </c>
    </row>
    <row r="23" spans="1:20" ht="18" customHeight="1">
      <c r="A23" s="112" t="s">
        <v>53</v>
      </c>
      <c r="B23" s="127" t="s">
        <v>293</v>
      </c>
      <c r="C23" s="113">
        <f t="shared" si="1"/>
        <v>125</v>
      </c>
      <c r="D23" s="113">
        <f t="shared" si="2"/>
        <v>123</v>
      </c>
      <c r="E23" s="109">
        <v>1</v>
      </c>
      <c r="F23" s="109">
        <v>7</v>
      </c>
      <c r="G23" s="109">
        <v>39</v>
      </c>
      <c r="H23" s="109"/>
      <c r="I23" s="109"/>
      <c r="J23" s="109">
        <v>3</v>
      </c>
      <c r="K23" s="109">
        <v>2</v>
      </c>
      <c r="L23" s="109">
        <v>25</v>
      </c>
      <c r="M23" s="109">
        <v>0</v>
      </c>
      <c r="N23" s="109">
        <v>0</v>
      </c>
      <c r="O23" s="109">
        <v>15</v>
      </c>
      <c r="P23" s="109">
        <v>0</v>
      </c>
      <c r="Q23" s="109">
        <v>13</v>
      </c>
      <c r="R23" s="109">
        <v>0</v>
      </c>
      <c r="S23" s="109">
        <v>18</v>
      </c>
      <c r="T23" s="109">
        <v>2</v>
      </c>
    </row>
    <row r="24" spans="1:20" ht="18" customHeight="1">
      <c r="A24" s="112" t="s">
        <v>54</v>
      </c>
      <c r="B24" s="127" t="s">
        <v>269</v>
      </c>
      <c r="C24" s="113">
        <f t="shared" si="1"/>
        <v>143</v>
      </c>
      <c r="D24" s="113">
        <f t="shared" si="2"/>
        <v>128</v>
      </c>
      <c r="E24" s="109">
        <v>0</v>
      </c>
      <c r="F24" s="109">
        <v>5</v>
      </c>
      <c r="G24" s="109">
        <v>36</v>
      </c>
      <c r="H24" s="109">
        <v>0</v>
      </c>
      <c r="I24" s="109">
        <v>0</v>
      </c>
      <c r="J24" s="109">
        <v>4</v>
      </c>
      <c r="K24" s="109">
        <v>4</v>
      </c>
      <c r="L24" s="109">
        <v>41</v>
      </c>
      <c r="M24" s="109">
        <v>0</v>
      </c>
      <c r="N24" s="109">
        <v>0</v>
      </c>
      <c r="O24" s="109">
        <v>13</v>
      </c>
      <c r="P24" s="109">
        <v>2</v>
      </c>
      <c r="Q24" s="109">
        <v>13</v>
      </c>
      <c r="R24" s="109">
        <v>0</v>
      </c>
      <c r="S24" s="109">
        <v>10</v>
      </c>
      <c r="T24" s="109">
        <v>15</v>
      </c>
    </row>
    <row r="25" spans="1:20" ht="18" customHeight="1">
      <c r="A25" s="112" t="s">
        <v>55</v>
      </c>
      <c r="B25" s="126" t="s">
        <v>301</v>
      </c>
      <c r="C25" s="113">
        <f t="shared" si="1"/>
        <v>132</v>
      </c>
      <c r="D25" s="113">
        <f t="shared" si="2"/>
        <v>125</v>
      </c>
      <c r="E25" s="109">
        <v>0</v>
      </c>
      <c r="F25" s="109">
        <v>6</v>
      </c>
      <c r="G25" s="109">
        <v>39</v>
      </c>
      <c r="H25" s="109">
        <v>0</v>
      </c>
      <c r="I25" s="109">
        <v>0</v>
      </c>
      <c r="J25" s="109">
        <v>6</v>
      </c>
      <c r="K25" s="109">
        <v>10</v>
      </c>
      <c r="L25" s="109">
        <v>6</v>
      </c>
      <c r="M25" s="109">
        <v>0</v>
      </c>
      <c r="N25" s="109">
        <v>1</v>
      </c>
      <c r="O25" s="109">
        <v>22</v>
      </c>
      <c r="P25" s="109">
        <v>5</v>
      </c>
      <c r="Q25" s="109">
        <v>15</v>
      </c>
      <c r="R25" s="109">
        <v>0</v>
      </c>
      <c r="S25" s="109">
        <v>15</v>
      </c>
      <c r="T25" s="109">
        <v>7</v>
      </c>
    </row>
    <row r="26" spans="1:20" ht="18" customHeight="1">
      <c r="A26" s="112" t="s">
        <v>56</v>
      </c>
      <c r="B26" s="127" t="s">
        <v>282</v>
      </c>
      <c r="C26" s="113">
        <f t="shared" si="1"/>
        <v>129</v>
      </c>
      <c r="D26" s="113">
        <f t="shared" si="2"/>
        <v>123</v>
      </c>
      <c r="E26" s="109">
        <v>0</v>
      </c>
      <c r="F26" s="109">
        <v>6</v>
      </c>
      <c r="G26" s="109">
        <v>52</v>
      </c>
      <c r="H26" s="109">
        <v>0</v>
      </c>
      <c r="I26" s="109">
        <v>0</v>
      </c>
      <c r="J26" s="109">
        <v>9</v>
      </c>
      <c r="K26" s="109">
        <v>3</v>
      </c>
      <c r="L26" s="109">
        <v>19</v>
      </c>
      <c r="M26" s="109">
        <v>0</v>
      </c>
      <c r="N26" s="109">
        <v>0</v>
      </c>
      <c r="O26" s="109">
        <v>11</v>
      </c>
      <c r="P26" s="109">
        <v>0</v>
      </c>
      <c r="Q26" s="109">
        <v>14</v>
      </c>
      <c r="R26" s="109">
        <v>1</v>
      </c>
      <c r="S26" s="109">
        <v>8</v>
      </c>
      <c r="T26" s="109">
        <v>6</v>
      </c>
    </row>
    <row r="27" spans="1:20" ht="18" customHeight="1">
      <c r="A27" s="112" t="s">
        <v>59</v>
      </c>
      <c r="B27" s="127" t="s">
        <v>270</v>
      </c>
      <c r="C27" s="113">
        <f t="shared" si="1"/>
        <v>127</v>
      </c>
      <c r="D27" s="113">
        <f t="shared" si="2"/>
        <v>124</v>
      </c>
      <c r="E27" s="109">
        <v>0</v>
      </c>
      <c r="F27" s="109">
        <v>7</v>
      </c>
      <c r="G27" s="109">
        <v>32</v>
      </c>
      <c r="H27" s="109">
        <v>0</v>
      </c>
      <c r="I27" s="109">
        <v>0</v>
      </c>
      <c r="J27" s="109">
        <v>5</v>
      </c>
      <c r="K27" s="109">
        <v>4</v>
      </c>
      <c r="L27" s="109">
        <v>23</v>
      </c>
      <c r="M27" s="109">
        <v>0</v>
      </c>
      <c r="N27" s="109">
        <v>0</v>
      </c>
      <c r="O27" s="109">
        <v>30</v>
      </c>
      <c r="P27" s="109">
        <v>5</v>
      </c>
      <c r="Q27" s="109">
        <v>11</v>
      </c>
      <c r="R27" s="109">
        <v>0</v>
      </c>
      <c r="S27" s="109">
        <v>7</v>
      </c>
      <c r="T27" s="109" t="s">
        <v>26</v>
      </c>
    </row>
    <row r="28" spans="1:20" ht="18" customHeight="1">
      <c r="A28" s="112" t="s">
        <v>60</v>
      </c>
      <c r="B28" s="126" t="s">
        <v>302</v>
      </c>
      <c r="C28" s="113">
        <f t="shared" si="1"/>
        <v>201</v>
      </c>
      <c r="D28" s="113">
        <f t="shared" si="2"/>
        <v>201</v>
      </c>
      <c r="E28" s="109">
        <v>0</v>
      </c>
      <c r="F28" s="109">
        <v>8</v>
      </c>
      <c r="G28" s="109">
        <v>73</v>
      </c>
      <c r="H28" s="109">
        <v>0</v>
      </c>
      <c r="I28" s="109">
        <v>0</v>
      </c>
      <c r="J28" s="109">
        <v>1</v>
      </c>
      <c r="K28" s="109">
        <v>7</v>
      </c>
      <c r="L28" s="109">
        <v>47</v>
      </c>
      <c r="M28" s="109">
        <v>0</v>
      </c>
      <c r="N28" s="109">
        <v>0</v>
      </c>
      <c r="O28" s="109">
        <v>21</v>
      </c>
      <c r="P28" s="109">
        <v>4</v>
      </c>
      <c r="Q28" s="109">
        <v>22</v>
      </c>
      <c r="R28" s="109">
        <v>0</v>
      </c>
      <c r="S28" s="109">
        <v>18</v>
      </c>
      <c r="T28" s="109">
        <v>0</v>
      </c>
    </row>
    <row r="29" spans="1:20" ht="18" customHeight="1">
      <c r="A29" s="112" t="s">
        <v>61</v>
      </c>
      <c r="B29" s="126" t="s">
        <v>303</v>
      </c>
      <c r="C29" s="113">
        <f t="shared" si="1"/>
        <v>123</v>
      </c>
      <c r="D29" s="113">
        <f t="shared" si="2"/>
        <v>121</v>
      </c>
      <c r="E29" s="109">
        <v>0</v>
      </c>
      <c r="F29" s="109">
        <v>4</v>
      </c>
      <c r="G29" s="109">
        <v>28</v>
      </c>
      <c r="H29" s="109">
        <v>0</v>
      </c>
      <c r="I29" s="109">
        <v>0</v>
      </c>
      <c r="J29" s="109">
        <v>3</v>
      </c>
      <c r="K29" s="109">
        <v>12</v>
      </c>
      <c r="L29" s="109">
        <v>21</v>
      </c>
      <c r="M29" s="109">
        <v>0</v>
      </c>
      <c r="N29" s="109">
        <v>0</v>
      </c>
      <c r="O29" s="109">
        <v>11</v>
      </c>
      <c r="P29" s="109">
        <v>12</v>
      </c>
      <c r="Q29" s="109">
        <v>10</v>
      </c>
      <c r="R29" s="109">
        <v>0</v>
      </c>
      <c r="S29" s="109">
        <v>20</v>
      </c>
      <c r="T29" s="109">
        <v>2</v>
      </c>
    </row>
    <row r="30" spans="1:20" ht="18" customHeight="1">
      <c r="A30" s="112" t="s">
        <v>62</v>
      </c>
      <c r="B30" s="126" t="s">
        <v>75</v>
      </c>
      <c r="C30" s="113">
        <f t="shared" si="1"/>
        <v>115</v>
      </c>
      <c r="D30" s="113">
        <f t="shared" si="2"/>
        <v>105</v>
      </c>
      <c r="E30" s="109">
        <v>0</v>
      </c>
      <c r="F30" s="109">
        <v>5</v>
      </c>
      <c r="G30" s="109">
        <v>23</v>
      </c>
      <c r="H30" s="109">
        <v>0</v>
      </c>
      <c r="I30" s="109">
        <v>0</v>
      </c>
      <c r="J30" s="109">
        <v>7</v>
      </c>
      <c r="K30" s="109">
        <v>26</v>
      </c>
      <c r="L30" s="109">
        <v>8</v>
      </c>
      <c r="M30" s="109">
        <v>0</v>
      </c>
      <c r="N30" s="109">
        <v>0</v>
      </c>
      <c r="O30" s="109">
        <v>4</v>
      </c>
      <c r="P30" s="109">
        <v>5</v>
      </c>
      <c r="Q30" s="109">
        <v>14</v>
      </c>
      <c r="R30" s="109">
        <v>1</v>
      </c>
      <c r="S30" s="109">
        <v>12</v>
      </c>
      <c r="T30" s="109">
        <v>10</v>
      </c>
    </row>
    <row r="31" spans="1:20" ht="18" customHeight="1">
      <c r="A31" s="112" t="s">
        <v>63</v>
      </c>
      <c r="B31" s="127" t="s">
        <v>274</v>
      </c>
      <c r="C31" s="113">
        <f t="shared" si="1"/>
        <v>204</v>
      </c>
      <c r="D31" s="113">
        <f t="shared" si="2"/>
        <v>194</v>
      </c>
      <c r="E31" s="109">
        <v>0</v>
      </c>
      <c r="F31" s="109">
        <v>9</v>
      </c>
      <c r="G31" s="109">
        <v>61</v>
      </c>
      <c r="H31" s="109">
        <v>0</v>
      </c>
      <c r="I31" s="109">
        <v>0</v>
      </c>
      <c r="J31" s="109">
        <v>10</v>
      </c>
      <c r="K31" s="109">
        <v>3</v>
      </c>
      <c r="L31" s="109">
        <v>41</v>
      </c>
      <c r="M31" s="109">
        <v>1</v>
      </c>
      <c r="N31" s="109">
        <v>0</v>
      </c>
      <c r="O31" s="109">
        <v>20</v>
      </c>
      <c r="P31" s="109">
        <v>13</v>
      </c>
      <c r="Q31" s="109">
        <v>23</v>
      </c>
      <c r="R31" s="109">
        <v>0</v>
      </c>
      <c r="S31" s="109">
        <v>13</v>
      </c>
      <c r="T31" s="109">
        <v>10</v>
      </c>
    </row>
    <row r="32" spans="1:20" ht="18" customHeight="1">
      <c r="A32" s="112" t="s">
        <v>64</v>
      </c>
      <c r="B32" s="127" t="s">
        <v>276</v>
      </c>
      <c r="C32" s="113">
        <f t="shared" si="1"/>
        <v>179</v>
      </c>
      <c r="D32" s="113">
        <f t="shared" si="2"/>
        <v>168</v>
      </c>
      <c r="E32" s="109">
        <v>0</v>
      </c>
      <c r="F32" s="109">
        <v>6</v>
      </c>
      <c r="G32" s="109">
        <v>68</v>
      </c>
      <c r="H32" s="109">
        <v>0</v>
      </c>
      <c r="I32" s="109">
        <v>0</v>
      </c>
      <c r="J32" s="109">
        <v>10</v>
      </c>
      <c r="K32" s="109">
        <v>4</v>
      </c>
      <c r="L32" s="109">
        <v>13</v>
      </c>
      <c r="M32" s="109">
        <v>0</v>
      </c>
      <c r="N32" s="109">
        <v>0</v>
      </c>
      <c r="O32" s="109">
        <v>27</v>
      </c>
      <c r="P32" s="109">
        <v>5</v>
      </c>
      <c r="Q32" s="109">
        <v>22</v>
      </c>
      <c r="R32" s="109">
        <v>0</v>
      </c>
      <c r="S32" s="109">
        <v>13</v>
      </c>
      <c r="T32" s="109">
        <v>11</v>
      </c>
    </row>
    <row r="33" spans="1:20" ht="18" customHeight="1">
      <c r="A33" s="112" t="s">
        <v>65</v>
      </c>
      <c r="B33" s="130" t="s">
        <v>76</v>
      </c>
      <c r="C33" s="113">
        <f t="shared" si="1"/>
        <v>174</v>
      </c>
      <c r="D33" s="113">
        <f t="shared" si="2"/>
        <v>172</v>
      </c>
      <c r="E33" s="109">
        <v>0</v>
      </c>
      <c r="F33" s="109">
        <v>4</v>
      </c>
      <c r="G33" s="109">
        <v>59</v>
      </c>
      <c r="H33" s="109">
        <v>0</v>
      </c>
      <c r="I33" s="109">
        <v>0</v>
      </c>
      <c r="J33" s="109">
        <v>7</v>
      </c>
      <c r="K33" s="109">
        <v>12</v>
      </c>
      <c r="L33" s="109">
        <v>24</v>
      </c>
      <c r="M33" s="109">
        <v>0</v>
      </c>
      <c r="N33" s="109">
        <v>0</v>
      </c>
      <c r="O33" s="109">
        <v>17</v>
      </c>
      <c r="P33" s="109">
        <v>8</v>
      </c>
      <c r="Q33" s="109">
        <v>23</v>
      </c>
      <c r="R33" s="109">
        <v>0</v>
      </c>
      <c r="S33" s="109">
        <v>18</v>
      </c>
      <c r="T33" s="109">
        <v>2</v>
      </c>
    </row>
    <row r="34" spans="1:20" ht="18" customHeight="1">
      <c r="A34" s="112" t="s">
        <v>66</v>
      </c>
      <c r="B34" s="126" t="s">
        <v>77</v>
      </c>
      <c r="C34" s="113">
        <f t="shared" si="1"/>
        <v>124</v>
      </c>
      <c r="D34" s="113">
        <f t="shared" si="2"/>
        <v>123</v>
      </c>
      <c r="E34" s="109">
        <v>0</v>
      </c>
      <c r="F34" s="109" t="s">
        <v>34</v>
      </c>
      <c r="G34" s="109" t="s">
        <v>239</v>
      </c>
      <c r="H34" s="109">
        <v>0</v>
      </c>
      <c r="I34" s="109">
        <v>0</v>
      </c>
      <c r="J34" s="109" t="s">
        <v>33</v>
      </c>
      <c r="K34" s="109" t="s">
        <v>64</v>
      </c>
      <c r="L34" s="109" t="s">
        <v>56</v>
      </c>
      <c r="M34" s="109">
        <v>0</v>
      </c>
      <c r="N34" s="109">
        <v>0</v>
      </c>
      <c r="O34" s="109" t="s">
        <v>38</v>
      </c>
      <c r="P34" s="109" t="s">
        <v>33</v>
      </c>
      <c r="Q34" s="109" t="s">
        <v>60</v>
      </c>
      <c r="R34" s="109">
        <v>0</v>
      </c>
      <c r="S34" s="109" t="s">
        <v>54</v>
      </c>
      <c r="T34" s="109" t="s">
        <v>24</v>
      </c>
    </row>
    <row r="35" spans="1:20" ht="18" customHeight="1">
      <c r="A35" s="112" t="s">
        <v>67</v>
      </c>
      <c r="B35" s="126" t="s">
        <v>78</v>
      </c>
      <c r="C35" s="113">
        <f t="shared" si="1"/>
        <v>85</v>
      </c>
      <c r="D35" s="113">
        <f t="shared" si="2"/>
        <v>84</v>
      </c>
      <c r="E35" s="109">
        <v>0</v>
      </c>
      <c r="F35" s="109" t="s">
        <v>38</v>
      </c>
      <c r="G35" s="109" t="s">
        <v>65</v>
      </c>
      <c r="H35" s="109">
        <v>0</v>
      </c>
      <c r="I35" s="109">
        <v>0</v>
      </c>
      <c r="J35" s="109" t="s">
        <v>38</v>
      </c>
      <c r="K35" s="109">
        <v>0</v>
      </c>
      <c r="L35" s="109" t="s">
        <v>66</v>
      </c>
      <c r="M35" s="109">
        <v>0</v>
      </c>
      <c r="N35" s="109">
        <v>0</v>
      </c>
      <c r="O35" s="109" t="s">
        <v>37</v>
      </c>
      <c r="P35" s="109" t="s">
        <v>33</v>
      </c>
      <c r="Q35" s="109" t="s">
        <v>37</v>
      </c>
      <c r="R35" s="109">
        <v>0</v>
      </c>
      <c r="S35" s="109" t="s">
        <v>26</v>
      </c>
      <c r="T35" s="109" t="s">
        <v>24</v>
      </c>
    </row>
    <row r="36" spans="1:20" ht="18" customHeight="1">
      <c r="A36" s="112" t="s">
        <v>68</v>
      </c>
      <c r="B36" s="128" t="s">
        <v>79</v>
      </c>
      <c r="C36" s="113">
        <f t="shared" si="1"/>
        <v>518</v>
      </c>
      <c r="D36" s="113">
        <f t="shared" si="2"/>
        <v>509</v>
      </c>
      <c r="E36" s="109">
        <v>0</v>
      </c>
      <c r="F36" s="109">
        <v>24</v>
      </c>
      <c r="G36" s="109">
        <v>200</v>
      </c>
      <c r="H36" s="109">
        <v>0</v>
      </c>
      <c r="I36" s="109">
        <v>0</v>
      </c>
      <c r="J36" s="109">
        <v>34</v>
      </c>
      <c r="K36" s="109">
        <v>0</v>
      </c>
      <c r="L36" s="109">
        <v>50</v>
      </c>
      <c r="M36" s="109">
        <v>0</v>
      </c>
      <c r="N36" s="109">
        <v>2</v>
      </c>
      <c r="O36" s="109">
        <v>101</v>
      </c>
      <c r="P36" s="109">
        <v>7</v>
      </c>
      <c r="Q36" s="109">
        <v>59</v>
      </c>
      <c r="R36" s="109">
        <v>0</v>
      </c>
      <c r="S36" s="109">
        <v>32</v>
      </c>
      <c r="T36" s="109">
        <v>9</v>
      </c>
    </row>
    <row r="37" spans="1:20" ht="18" customHeight="1">
      <c r="A37" s="112" t="s">
        <v>69</v>
      </c>
      <c r="B37" s="128" t="s">
        <v>283</v>
      </c>
      <c r="C37" s="113">
        <f t="shared" si="1"/>
        <v>141</v>
      </c>
      <c r="D37" s="113">
        <f t="shared" si="2"/>
        <v>134</v>
      </c>
      <c r="E37" s="109">
        <v>0</v>
      </c>
      <c r="F37" s="109">
        <v>6</v>
      </c>
      <c r="G37" s="109">
        <v>42</v>
      </c>
      <c r="H37" s="109">
        <v>0</v>
      </c>
      <c r="I37" s="109">
        <v>0</v>
      </c>
      <c r="J37" s="109">
        <v>5</v>
      </c>
      <c r="K37" s="109">
        <v>8</v>
      </c>
      <c r="L37" s="109">
        <v>15</v>
      </c>
      <c r="M37" s="109">
        <v>0</v>
      </c>
      <c r="N37" s="109">
        <v>0</v>
      </c>
      <c r="O37" s="109">
        <v>16</v>
      </c>
      <c r="P37" s="109">
        <v>7</v>
      </c>
      <c r="Q37" s="109">
        <v>15</v>
      </c>
      <c r="R37" s="109">
        <v>1</v>
      </c>
      <c r="S37" s="109">
        <v>19</v>
      </c>
      <c r="T37" s="109">
        <v>7</v>
      </c>
    </row>
    <row r="38" spans="1:20" ht="18" customHeight="1">
      <c r="A38" s="112" t="s">
        <v>70</v>
      </c>
      <c r="B38" s="126" t="s">
        <v>80</v>
      </c>
      <c r="C38" s="113">
        <f t="shared" si="1"/>
        <v>229</v>
      </c>
      <c r="D38" s="113">
        <f t="shared" si="2"/>
        <v>227</v>
      </c>
      <c r="E38" s="109">
        <v>0</v>
      </c>
      <c r="F38" s="109">
        <v>5</v>
      </c>
      <c r="G38" s="109">
        <v>55</v>
      </c>
      <c r="H38" s="109">
        <v>0</v>
      </c>
      <c r="I38" s="109">
        <v>0</v>
      </c>
      <c r="J38" s="109">
        <v>16</v>
      </c>
      <c r="K38" s="109">
        <v>9</v>
      </c>
      <c r="L38" s="109">
        <v>11</v>
      </c>
      <c r="M38" s="109">
        <v>0</v>
      </c>
      <c r="N38" s="109">
        <v>24</v>
      </c>
      <c r="O38" s="109">
        <v>61</v>
      </c>
      <c r="P38" s="109">
        <v>0</v>
      </c>
      <c r="Q38" s="109">
        <v>15</v>
      </c>
      <c r="R38" s="109">
        <v>0</v>
      </c>
      <c r="S38" s="109">
        <v>31</v>
      </c>
      <c r="T38" s="109" t="s">
        <v>25</v>
      </c>
    </row>
    <row r="39" spans="1:20" ht="18" customHeight="1">
      <c r="A39" s="112" t="s">
        <v>71</v>
      </c>
      <c r="B39" s="126" t="s">
        <v>81</v>
      </c>
      <c r="C39" s="113">
        <f t="shared" si="1"/>
        <v>202</v>
      </c>
      <c r="D39" s="113">
        <f t="shared" si="2"/>
        <v>202</v>
      </c>
      <c r="E39" s="109">
        <v>0</v>
      </c>
      <c r="F39" s="109">
        <v>15</v>
      </c>
      <c r="G39" s="109">
        <v>77</v>
      </c>
      <c r="H39" s="109">
        <v>0</v>
      </c>
      <c r="I39" s="109">
        <v>0</v>
      </c>
      <c r="J39" s="109">
        <v>3</v>
      </c>
      <c r="K39" s="109">
        <v>2</v>
      </c>
      <c r="L39" s="109">
        <v>44</v>
      </c>
      <c r="M39" s="109">
        <v>0</v>
      </c>
      <c r="N39" s="109">
        <v>0</v>
      </c>
      <c r="O39" s="109">
        <v>16</v>
      </c>
      <c r="P39" s="109">
        <v>1</v>
      </c>
      <c r="Q39" s="109">
        <v>26</v>
      </c>
      <c r="R39" s="109">
        <v>1</v>
      </c>
      <c r="S39" s="109">
        <v>17</v>
      </c>
      <c r="T39" s="109">
        <v>0</v>
      </c>
    </row>
    <row r="40" spans="1:20" ht="18" customHeight="1">
      <c r="A40" s="112" t="s">
        <v>72</v>
      </c>
      <c r="B40" s="127" t="s">
        <v>265</v>
      </c>
      <c r="C40" s="113">
        <f t="shared" si="1"/>
        <v>105</v>
      </c>
      <c r="D40" s="113">
        <f t="shared" si="2"/>
        <v>102</v>
      </c>
      <c r="E40" s="109">
        <v>0</v>
      </c>
      <c r="F40" s="109">
        <v>2</v>
      </c>
      <c r="G40" s="109">
        <v>32</v>
      </c>
      <c r="H40" s="109">
        <v>0</v>
      </c>
      <c r="I40" s="109">
        <v>0</v>
      </c>
      <c r="J40" s="109">
        <v>8</v>
      </c>
      <c r="K40" s="109">
        <v>0</v>
      </c>
      <c r="L40" s="109">
        <v>21</v>
      </c>
      <c r="M40" s="109">
        <v>0</v>
      </c>
      <c r="N40" s="109"/>
      <c r="O40" s="109">
        <v>21</v>
      </c>
      <c r="P40" s="109">
        <v>7</v>
      </c>
      <c r="Q40" s="109">
        <v>11</v>
      </c>
      <c r="R40" s="109">
        <v>0</v>
      </c>
      <c r="S40" s="109"/>
      <c r="T40" s="109">
        <v>3</v>
      </c>
    </row>
    <row r="41" spans="1:20" ht="18" customHeight="1">
      <c r="A41" s="112" t="s">
        <v>73</v>
      </c>
      <c r="B41" s="126" t="s">
        <v>82</v>
      </c>
      <c r="C41" s="113">
        <f t="shared" si="1"/>
        <v>125</v>
      </c>
      <c r="D41" s="113">
        <f t="shared" si="2"/>
        <v>117</v>
      </c>
      <c r="E41" s="109">
        <v>0</v>
      </c>
      <c r="F41" s="109">
        <v>4</v>
      </c>
      <c r="G41" s="109">
        <v>44</v>
      </c>
      <c r="H41" s="109">
        <v>0</v>
      </c>
      <c r="I41" s="109">
        <v>0</v>
      </c>
      <c r="J41" s="109">
        <v>8</v>
      </c>
      <c r="K41" s="109">
        <v>4</v>
      </c>
      <c r="L41" s="109">
        <v>9</v>
      </c>
      <c r="M41" s="109">
        <v>0</v>
      </c>
      <c r="N41" s="109">
        <v>1</v>
      </c>
      <c r="O41" s="109">
        <v>12</v>
      </c>
      <c r="P41" s="109">
        <v>2</v>
      </c>
      <c r="Q41" s="109">
        <v>16</v>
      </c>
      <c r="R41" s="109">
        <v>0</v>
      </c>
      <c r="S41" s="109">
        <v>17</v>
      </c>
      <c r="T41" s="109">
        <v>8</v>
      </c>
    </row>
    <row r="42" spans="1:20" ht="18" customHeight="1">
      <c r="A42" s="112" t="s">
        <v>74</v>
      </c>
      <c r="B42" s="127" t="s">
        <v>294</v>
      </c>
      <c r="C42" s="113">
        <f t="shared" si="1"/>
        <v>663</v>
      </c>
      <c r="D42" s="113">
        <f t="shared" si="2"/>
        <v>617</v>
      </c>
      <c r="E42" s="109">
        <v>1</v>
      </c>
      <c r="F42" s="109">
        <v>56</v>
      </c>
      <c r="G42" s="109">
        <v>230</v>
      </c>
      <c r="H42" s="109">
        <v>0</v>
      </c>
      <c r="I42" s="109">
        <v>2</v>
      </c>
      <c r="J42" s="109">
        <v>15</v>
      </c>
      <c r="K42" s="109">
        <v>1</v>
      </c>
      <c r="L42" s="109">
        <v>136</v>
      </c>
      <c r="M42" s="109">
        <v>0</v>
      </c>
      <c r="N42" s="109">
        <v>1</v>
      </c>
      <c r="O42" s="109">
        <v>55</v>
      </c>
      <c r="P42" s="109">
        <v>6</v>
      </c>
      <c r="Q42" s="109">
        <v>62</v>
      </c>
      <c r="R42" s="109">
        <v>0</v>
      </c>
      <c r="S42" s="109">
        <v>52</v>
      </c>
      <c r="T42" s="109">
        <v>46</v>
      </c>
    </row>
    <row r="43" spans="1:20" ht="18" customHeight="1">
      <c r="A43" s="112" t="s">
        <v>231</v>
      </c>
      <c r="B43" s="126" t="s">
        <v>83</v>
      </c>
      <c r="C43" s="113">
        <f t="shared" si="1"/>
        <v>119</v>
      </c>
      <c r="D43" s="113">
        <f t="shared" si="2"/>
        <v>110</v>
      </c>
      <c r="E43" s="109">
        <v>0</v>
      </c>
      <c r="F43" s="109">
        <v>4</v>
      </c>
      <c r="G43" s="109">
        <v>43</v>
      </c>
      <c r="H43" s="109">
        <v>0</v>
      </c>
      <c r="I43" s="109">
        <v>0</v>
      </c>
      <c r="J43" s="109">
        <v>9</v>
      </c>
      <c r="K43" s="109">
        <v>3</v>
      </c>
      <c r="L43" s="109">
        <v>14</v>
      </c>
      <c r="M43" s="109">
        <v>0</v>
      </c>
      <c r="N43" s="109">
        <v>0</v>
      </c>
      <c r="O43" s="109">
        <v>5</v>
      </c>
      <c r="P43" s="109">
        <v>1</v>
      </c>
      <c r="Q43" s="109">
        <v>12</v>
      </c>
      <c r="R43" s="109">
        <v>0</v>
      </c>
      <c r="S43" s="109">
        <v>19</v>
      </c>
      <c r="T43" s="109">
        <v>9</v>
      </c>
    </row>
    <row r="44" spans="1:20" s="6" customFormat="1" ht="18" customHeight="1">
      <c r="A44" s="112" t="s">
        <v>232</v>
      </c>
      <c r="B44" s="127" t="s">
        <v>273</v>
      </c>
      <c r="C44" s="113">
        <f t="shared" si="1"/>
        <v>191</v>
      </c>
      <c r="D44" s="113">
        <f t="shared" si="2"/>
        <v>189</v>
      </c>
      <c r="E44" s="109">
        <v>0</v>
      </c>
      <c r="F44" s="109">
        <v>8</v>
      </c>
      <c r="G44" s="109">
        <v>69</v>
      </c>
      <c r="H44" s="109">
        <v>0</v>
      </c>
      <c r="I44" s="109">
        <v>0</v>
      </c>
      <c r="J44" s="109">
        <v>1</v>
      </c>
      <c r="K44" s="109">
        <v>5</v>
      </c>
      <c r="L44" s="109">
        <v>22</v>
      </c>
      <c r="M44" s="109">
        <v>0</v>
      </c>
      <c r="N44" s="109">
        <v>0</v>
      </c>
      <c r="O44" s="109">
        <v>40</v>
      </c>
      <c r="P44" s="109">
        <v>8</v>
      </c>
      <c r="Q44" s="109">
        <v>20</v>
      </c>
      <c r="R44" s="109">
        <v>0</v>
      </c>
      <c r="S44" s="109">
        <v>16</v>
      </c>
      <c r="T44" s="109">
        <v>2</v>
      </c>
    </row>
    <row r="45" spans="1:20" s="6" customFormat="1" ht="18" customHeight="1">
      <c r="A45" s="112" t="s">
        <v>233</v>
      </c>
      <c r="B45" s="128" t="s">
        <v>290</v>
      </c>
      <c r="C45" s="113">
        <f aca="true" t="shared" si="3" ref="C45:C75">D45+T45</f>
        <v>105</v>
      </c>
      <c r="D45" s="113">
        <f aca="true" t="shared" si="4" ref="D45:D75">E45+F45+G45+H45+I45+J45+K45+L45+M45+N45+O45+P45+Q45+R45+S45</f>
        <v>105</v>
      </c>
      <c r="E45" s="109">
        <v>0</v>
      </c>
      <c r="F45" s="109">
        <v>4</v>
      </c>
      <c r="G45" s="109">
        <v>22</v>
      </c>
      <c r="H45" s="109">
        <v>0</v>
      </c>
      <c r="I45" s="109">
        <v>0</v>
      </c>
      <c r="J45" s="109">
        <v>7</v>
      </c>
      <c r="K45" s="109">
        <v>8</v>
      </c>
      <c r="L45" s="109">
        <v>8</v>
      </c>
      <c r="M45" s="109">
        <v>0</v>
      </c>
      <c r="N45" s="109">
        <v>0</v>
      </c>
      <c r="O45" s="109">
        <v>16</v>
      </c>
      <c r="P45" s="109">
        <v>7</v>
      </c>
      <c r="Q45" s="109">
        <v>16</v>
      </c>
      <c r="R45" s="109">
        <v>0</v>
      </c>
      <c r="S45" s="109">
        <v>17</v>
      </c>
      <c r="T45" s="109">
        <v>0</v>
      </c>
    </row>
    <row r="46" spans="1:20" s="6" customFormat="1" ht="18" customHeight="1">
      <c r="A46" s="112" t="s">
        <v>234</v>
      </c>
      <c r="B46" s="127" t="s">
        <v>295</v>
      </c>
      <c r="C46" s="113">
        <f t="shared" si="3"/>
        <v>129</v>
      </c>
      <c r="D46" s="113">
        <f t="shared" si="4"/>
        <v>120</v>
      </c>
      <c r="E46" s="109">
        <v>0</v>
      </c>
      <c r="F46" s="109">
        <v>6</v>
      </c>
      <c r="G46" s="109">
        <v>44</v>
      </c>
      <c r="H46" s="109">
        <v>0</v>
      </c>
      <c r="I46" s="109">
        <v>0</v>
      </c>
      <c r="J46" s="109">
        <v>3</v>
      </c>
      <c r="K46" s="109">
        <v>1</v>
      </c>
      <c r="L46" s="109">
        <v>6</v>
      </c>
      <c r="M46" s="109">
        <v>0</v>
      </c>
      <c r="N46" s="109">
        <v>0</v>
      </c>
      <c r="O46" s="109">
        <v>35</v>
      </c>
      <c r="P46" s="109">
        <v>5</v>
      </c>
      <c r="Q46" s="109">
        <v>13</v>
      </c>
      <c r="R46" s="109">
        <v>0</v>
      </c>
      <c r="S46" s="109">
        <v>7</v>
      </c>
      <c r="T46" s="109">
        <v>9</v>
      </c>
    </row>
    <row r="47" spans="1:20" s="6" customFormat="1" ht="18" customHeight="1">
      <c r="A47" s="112" t="s">
        <v>235</v>
      </c>
      <c r="B47" s="126" t="s">
        <v>84</v>
      </c>
      <c r="C47" s="113">
        <f t="shared" si="3"/>
        <v>85</v>
      </c>
      <c r="D47" s="113">
        <f t="shared" si="4"/>
        <v>73</v>
      </c>
      <c r="E47" s="109" t="s">
        <v>304</v>
      </c>
      <c r="F47" s="109" t="s">
        <v>33</v>
      </c>
      <c r="G47" s="109" t="s">
        <v>60</v>
      </c>
      <c r="H47" s="109"/>
      <c r="I47" s="109"/>
      <c r="J47" s="109" t="s">
        <v>24</v>
      </c>
      <c r="K47" s="109" t="s">
        <v>36</v>
      </c>
      <c r="L47" s="109" t="s">
        <v>37</v>
      </c>
      <c r="M47" s="109"/>
      <c r="N47" s="109"/>
      <c r="O47" s="109" t="s">
        <v>36</v>
      </c>
      <c r="P47" s="109" t="s">
        <v>34</v>
      </c>
      <c r="Q47" s="109" t="s">
        <v>51</v>
      </c>
      <c r="R47" s="109"/>
      <c r="S47" s="109" t="s">
        <v>59</v>
      </c>
      <c r="T47" s="109" t="s">
        <v>54</v>
      </c>
    </row>
    <row r="48" spans="1:20" s="6" customFormat="1" ht="18" customHeight="1">
      <c r="A48" s="112" t="s">
        <v>236</v>
      </c>
      <c r="B48" s="126" t="s">
        <v>85</v>
      </c>
      <c r="C48" s="113">
        <f t="shared" si="3"/>
        <v>131</v>
      </c>
      <c r="D48" s="113">
        <f t="shared" si="4"/>
        <v>126</v>
      </c>
      <c r="E48" s="109">
        <v>0</v>
      </c>
      <c r="F48" s="109">
        <v>6</v>
      </c>
      <c r="G48" s="109">
        <v>33</v>
      </c>
      <c r="H48" s="109">
        <v>0</v>
      </c>
      <c r="I48" s="109">
        <v>0</v>
      </c>
      <c r="J48" s="109">
        <v>10</v>
      </c>
      <c r="K48" s="109">
        <v>17</v>
      </c>
      <c r="L48" s="109">
        <v>16</v>
      </c>
      <c r="M48" s="109">
        <v>0</v>
      </c>
      <c r="N48" s="109">
        <v>0</v>
      </c>
      <c r="O48" s="109">
        <v>9</v>
      </c>
      <c r="P48" s="109">
        <v>11</v>
      </c>
      <c r="Q48" s="109">
        <v>15</v>
      </c>
      <c r="R48" s="109">
        <v>0</v>
      </c>
      <c r="S48" s="109">
        <v>9</v>
      </c>
      <c r="T48" s="109">
        <v>5</v>
      </c>
    </row>
    <row r="49" spans="1:20" s="6" customFormat="1" ht="18" customHeight="1">
      <c r="A49" s="112" t="s">
        <v>237</v>
      </c>
      <c r="B49" s="126" t="s">
        <v>86</v>
      </c>
      <c r="C49" s="113">
        <f t="shared" si="3"/>
        <v>109</v>
      </c>
      <c r="D49" s="113">
        <f t="shared" si="4"/>
        <v>107</v>
      </c>
      <c r="E49" s="109">
        <v>0</v>
      </c>
      <c r="F49" s="109">
        <v>7</v>
      </c>
      <c r="G49" s="109">
        <v>33</v>
      </c>
      <c r="H49" s="109">
        <v>0</v>
      </c>
      <c r="I49" s="109">
        <v>0</v>
      </c>
      <c r="J49" s="109">
        <v>12</v>
      </c>
      <c r="K49" s="109">
        <v>15</v>
      </c>
      <c r="L49" s="109">
        <v>7</v>
      </c>
      <c r="M49" s="109">
        <v>0</v>
      </c>
      <c r="N49" s="109">
        <v>0</v>
      </c>
      <c r="O49" s="109">
        <v>7</v>
      </c>
      <c r="P49" s="109">
        <v>9</v>
      </c>
      <c r="Q49" s="109">
        <v>14</v>
      </c>
      <c r="R49" s="109">
        <v>0</v>
      </c>
      <c r="S49" s="109">
        <v>3</v>
      </c>
      <c r="T49" s="109">
        <v>2</v>
      </c>
    </row>
    <row r="50" spans="1:20" s="6" customFormat="1" ht="18" customHeight="1">
      <c r="A50" s="112" t="s">
        <v>238</v>
      </c>
      <c r="B50" s="127" t="s">
        <v>277</v>
      </c>
      <c r="C50" s="113">
        <f t="shared" si="3"/>
        <v>164</v>
      </c>
      <c r="D50" s="113">
        <f t="shared" si="4"/>
        <v>159</v>
      </c>
      <c r="E50" s="109">
        <v>0</v>
      </c>
      <c r="F50" s="109">
        <v>5</v>
      </c>
      <c r="G50" s="109">
        <v>57</v>
      </c>
      <c r="H50" s="109">
        <v>0</v>
      </c>
      <c r="I50" s="109">
        <v>0</v>
      </c>
      <c r="J50" s="109">
        <v>9</v>
      </c>
      <c r="K50" s="109">
        <v>1</v>
      </c>
      <c r="L50" s="109">
        <v>20</v>
      </c>
      <c r="M50" s="109">
        <v>0</v>
      </c>
      <c r="N50" s="109">
        <v>0</v>
      </c>
      <c r="O50" s="109">
        <v>36</v>
      </c>
      <c r="P50" s="109">
        <v>0</v>
      </c>
      <c r="Q50" s="109">
        <v>17</v>
      </c>
      <c r="R50" s="109">
        <v>0</v>
      </c>
      <c r="S50" s="109">
        <v>14</v>
      </c>
      <c r="T50" s="109">
        <v>5</v>
      </c>
    </row>
    <row r="51" spans="1:20" ht="18" customHeight="1">
      <c r="A51" s="112" t="s">
        <v>239</v>
      </c>
      <c r="B51" s="126" t="s">
        <v>271</v>
      </c>
      <c r="C51" s="113">
        <f t="shared" si="3"/>
        <v>183</v>
      </c>
      <c r="D51" s="113">
        <f t="shared" si="4"/>
        <v>182</v>
      </c>
      <c r="E51" s="109">
        <v>0</v>
      </c>
      <c r="F51" s="109">
        <v>8</v>
      </c>
      <c r="G51" s="109">
        <v>54</v>
      </c>
      <c r="H51" s="109">
        <v>0</v>
      </c>
      <c r="I51" s="109">
        <v>0</v>
      </c>
      <c r="J51" s="109">
        <v>6</v>
      </c>
      <c r="K51" s="109">
        <v>23</v>
      </c>
      <c r="L51" s="109">
        <v>9</v>
      </c>
      <c r="M51" s="109">
        <v>0</v>
      </c>
      <c r="N51" s="109">
        <v>0</v>
      </c>
      <c r="O51" s="109">
        <v>22</v>
      </c>
      <c r="P51" s="109">
        <v>7</v>
      </c>
      <c r="Q51" s="109">
        <v>26</v>
      </c>
      <c r="R51" s="109">
        <v>0</v>
      </c>
      <c r="S51" s="109">
        <v>27</v>
      </c>
      <c r="T51" s="109">
        <v>1</v>
      </c>
    </row>
    <row r="52" spans="1:20" ht="18" customHeight="1">
      <c r="A52" s="112" t="s">
        <v>240</v>
      </c>
      <c r="B52" s="126" t="s">
        <v>87</v>
      </c>
      <c r="C52" s="113">
        <f t="shared" si="3"/>
        <v>129</v>
      </c>
      <c r="D52" s="113">
        <f t="shared" si="4"/>
        <v>122</v>
      </c>
      <c r="E52" s="109">
        <v>1</v>
      </c>
      <c r="F52" s="109">
        <v>6</v>
      </c>
      <c r="G52" s="109">
        <v>41</v>
      </c>
      <c r="H52" s="109">
        <v>0</v>
      </c>
      <c r="I52" s="109">
        <v>0</v>
      </c>
      <c r="J52" s="109">
        <v>4</v>
      </c>
      <c r="K52" s="109">
        <v>2</v>
      </c>
      <c r="L52" s="109">
        <v>20</v>
      </c>
      <c r="M52" s="109">
        <v>0</v>
      </c>
      <c r="N52" s="109">
        <v>0</v>
      </c>
      <c r="O52" s="109">
        <v>16</v>
      </c>
      <c r="P52" s="109">
        <v>18</v>
      </c>
      <c r="Q52" s="109">
        <v>14</v>
      </c>
      <c r="R52" s="109">
        <v>0</v>
      </c>
      <c r="S52" s="109">
        <v>0</v>
      </c>
      <c r="T52" s="109">
        <v>7</v>
      </c>
    </row>
    <row r="53" spans="1:20" ht="18" customHeight="1">
      <c r="A53" s="112" t="s">
        <v>241</v>
      </c>
      <c r="B53" s="126" t="s">
        <v>88</v>
      </c>
      <c r="C53" s="113">
        <f t="shared" si="3"/>
        <v>103</v>
      </c>
      <c r="D53" s="113">
        <f t="shared" si="4"/>
        <v>101</v>
      </c>
      <c r="E53" s="109">
        <v>0</v>
      </c>
      <c r="F53" s="109">
        <v>6</v>
      </c>
      <c r="G53" s="109">
        <v>35</v>
      </c>
      <c r="H53" s="109">
        <v>0</v>
      </c>
      <c r="I53" s="109">
        <v>0</v>
      </c>
      <c r="J53" s="109">
        <v>7</v>
      </c>
      <c r="K53" s="109">
        <v>3</v>
      </c>
      <c r="L53" s="109">
        <v>12</v>
      </c>
      <c r="M53" s="109">
        <v>0</v>
      </c>
      <c r="N53" s="109">
        <v>0</v>
      </c>
      <c r="O53" s="109">
        <v>12</v>
      </c>
      <c r="P53" s="109">
        <v>14</v>
      </c>
      <c r="Q53" s="109">
        <v>10</v>
      </c>
      <c r="R53" s="109">
        <v>1</v>
      </c>
      <c r="S53" s="109">
        <v>1</v>
      </c>
      <c r="T53" s="109">
        <v>2</v>
      </c>
    </row>
    <row r="54" spans="1:20" ht="18" customHeight="1">
      <c r="A54" s="112" t="s">
        <v>242</v>
      </c>
      <c r="B54" s="127" t="s">
        <v>272</v>
      </c>
      <c r="C54" s="113">
        <f t="shared" si="3"/>
        <v>95</v>
      </c>
      <c r="D54" s="113">
        <f t="shared" si="4"/>
        <v>93</v>
      </c>
      <c r="E54" s="109">
        <v>0</v>
      </c>
      <c r="F54" s="109">
        <v>6</v>
      </c>
      <c r="G54" s="109">
        <v>28</v>
      </c>
      <c r="H54" s="109">
        <v>0</v>
      </c>
      <c r="I54" s="109">
        <v>0</v>
      </c>
      <c r="J54" s="109">
        <v>4</v>
      </c>
      <c r="K54" s="109">
        <v>0</v>
      </c>
      <c r="L54" s="109">
        <v>16</v>
      </c>
      <c r="M54" s="109">
        <v>0</v>
      </c>
      <c r="N54" s="109">
        <v>0</v>
      </c>
      <c r="O54" s="109">
        <v>18</v>
      </c>
      <c r="P54" s="109">
        <v>9</v>
      </c>
      <c r="Q54" s="109">
        <v>11</v>
      </c>
      <c r="R54" s="109">
        <v>1</v>
      </c>
      <c r="S54" s="109">
        <v>0</v>
      </c>
      <c r="T54" s="109">
        <v>2</v>
      </c>
    </row>
    <row r="55" spans="1:20" ht="18" customHeight="1">
      <c r="A55" s="112" t="s">
        <v>243</v>
      </c>
      <c r="B55" s="128" t="s">
        <v>284</v>
      </c>
      <c r="C55" s="113">
        <f t="shared" si="3"/>
        <v>252</v>
      </c>
      <c r="D55" s="113">
        <f t="shared" si="4"/>
        <v>217</v>
      </c>
      <c r="E55" s="109">
        <v>1</v>
      </c>
      <c r="F55" s="109">
        <v>10</v>
      </c>
      <c r="G55" s="109">
        <v>79</v>
      </c>
      <c r="H55" s="109">
        <v>0</v>
      </c>
      <c r="I55" s="109">
        <v>1</v>
      </c>
      <c r="J55" s="109">
        <v>10</v>
      </c>
      <c r="K55" s="109">
        <v>2</v>
      </c>
      <c r="L55" s="109">
        <v>16</v>
      </c>
      <c r="M55" s="109">
        <v>0</v>
      </c>
      <c r="N55" s="109">
        <v>0</v>
      </c>
      <c r="O55" s="109">
        <v>38</v>
      </c>
      <c r="P55" s="109">
        <v>31</v>
      </c>
      <c r="Q55" s="109">
        <v>27</v>
      </c>
      <c r="R55" s="109">
        <v>0</v>
      </c>
      <c r="S55" s="109">
        <v>2</v>
      </c>
      <c r="T55" s="109">
        <v>35</v>
      </c>
    </row>
    <row r="56" spans="1:20" ht="18" customHeight="1">
      <c r="A56" s="112" t="s">
        <v>244</v>
      </c>
      <c r="B56" s="126" t="s">
        <v>89</v>
      </c>
      <c r="C56" s="113">
        <f t="shared" si="3"/>
        <v>155</v>
      </c>
      <c r="D56" s="113">
        <f t="shared" si="4"/>
        <v>153</v>
      </c>
      <c r="E56" s="109">
        <v>0</v>
      </c>
      <c r="F56" s="109">
        <v>7</v>
      </c>
      <c r="G56" s="109">
        <v>56</v>
      </c>
      <c r="H56" s="109">
        <v>0</v>
      </c>
      <c r="I56" s="109">
        <v>0</v>
      </c>
      <c r="J56" s="109">
        <v>14</v>
      </c>
      <c r="K56" s="109">
        <v>7</v>
      </c>
      <c r="L56" s="109">
        <v>13</v>
      </c>
      <c r="M56" s="109">
        <v>0</v>
      </c>
      <c r="N56" s="109">
        <v>0</v>
      </c>
      <c r="O56" s="109">
        <v>19</v>
      </c>
      <c r="P56" s="109">
        <v>3</v>
      </c>
      <c r="Q56" s="109">
        <v>17</v>
      </c>
      <c r="R56" s="109">
        <v>1</v>
      </c>
      <c r="S56" s="109">
        <v>16</v>
      </c>
      <c r="T56" s="109">
        <v>2</v>
      </c>
    </row>
    <row r="57" spans="1:20" ht="18" customHeight="1">
      <c r="A57" s="112" t="s">
        <v>245</v>
      </c>
      <c r="B57" s="128" t="s">
        <v>288</v>
      </c>
      <c r="C57" s="113">
        <f t="shared" si="3"/>
        <v>115</v>
      </c>
      <c r="D57" s="113">
        <f t="shared" si="4"/>
        <v>105</v>
      </c>
      <c r="E57" s="109"/>
      <c r="F57" s="109" t="s">
        <v>35</v>
      </c>
      <c r="G57" s="109" t="s">
        <v>234</v>
      </c>
      <c r="H57" s="109"/>
      <c r="I57" s="109"/>
      <c r="J57" s="109" t="s">
        <v>35</v>
      </c>
      <c r="K57" s="109" t="s">
        <v>33</v>
      </c>
      <c r="L57" s="109" t="s">
        <v>35</v>
      </c>
      <c r="M57" s="109"/>
      <c r="N57" s="109"/>
      <c r="O57" s="109">
        <v>0</v>
      </c>
      <c r="P57" s="109" t="s">
        <v>66</v>
      </c>
      <c r="Q57" s="109" t="s">
        <v>54</v>
      </c>
      <c r="R57" s="109"/>
      <c r="S57" s="109" t="s">
        <v>59</v>
      </c>
      <c r="T57" s="109" t="s">
        <v>51</v>
      </c>
    </row>
    <row r="58" spans="1:20" s="61" customFormat="1" ht="18" customHeight="1">
      <c r="A58" s="112" t="s">
        <v>246</v>
      </c>
      <c r="B58" s="128" t="s">
        <v>285</v>
      </c>
      <c r="C58" s="113">
        <f t="shared" si="3"/>
        <v>109</v>
      </c>
      <c r="D58" s="113">
        <f t="shared" si="4"/>
        <v>108</v>
      </c>
      <c r="E58" s="109">
        <v>0</v>
      </c>
      <c r="F58" s="109">
        <v>10</v>
      </c>
      <c r="G58" s="109">
        <v>37</v>
      </c>
      <c r="H58" s="109">
        <v>0</v>
      </c>
      <c r="I58" s="109">
        <v>0</v>
      </c>
      <c r="J58" s="109">
        <v>3</v>
      </c>
      <c r="K58" s="109">
        <v>0</v>
      </c>
      <c r="L58" s="109">
        <v>13</v>
      </c>
      <c r="M58" s="109">
        <v>0</v>
      </c>
      <c r="N58" s="109">
        <v>0</v>
      </c>
      <c r="O58" s="109">
        <v>21</v>
      </c>
      <c r="P58" s="109">
        <v>9</v>
      </c>
      <c r="Q58" s="109">
        <v>14</v>
      </c>
      <c r="R58" s="109">
        <v>0</v>
      </c>
      <c r="S58" s="109">
        <v>1</v>
      </c>
      <c r="T58" s="109">
        <v>1</v>
      </c>
    </row>
    <row r="59" spans="1:20" ht="18" customHeight="1">
      <c r="A59" s="112" t="s">
        <v>247</v>
      </c>
      <c r="B59" s="128" t="s">
        <v>292</v>
      </c>
      <c r="C59" s="113">
        <f t="shared" si="3"/>
        <v>0</v>
      </c>
      <c r="D59" s="113">
        <f t="shared" si="4"/>
        <v>0</v>
      </c>
      <c r="E59" s="109"/>
      <c r="F59" s="109"/>
      <c r="G59" s="109"/>
      <c r="H59" s="109"/>
      <c r="I59" s="109"/>
      <c r="J59" s="109"/>
      <c r="K59" s="109"/>
      <c r="L59" s="109"/>
      <c r="M59" s="109"/>
      <c r="N59" s="109"/>
      <c r="O59" s="109"/>
      <c r="P59" s="109"/>
      <c r="Q59" s="109"/>
      <c r="R59" s="109"/>
      <c r="S59" s="109"/>
      <c r="T59" s="109"/>
    </row>
    <row r="60" spans="1:20" ht="18" customHeight="1">
      <c r="A60" s="112" t="s">
        <v>248</v>
      </c>
      <c r="B60" s="126" t="s">
        <v>90</v>
      </c>
      <c r="C60" s="113">
        <f t="shared" si="3"/>
        <v>184</v>
      </c>
      <c r="D60" s="113">
        <f t="shared" si="4"/>
        <v>168</v>
      </c>
      <c r="E60" s="109">
        <v>0</v>
      </c>
      <c r="F60" s="109">
        <v>12</v>
      </c>
      <c r="G60" s="109">
        <v>58</v>
      </c>
      <c r="H60" s="109">
        <v>0</v>
      </c>
      <c r="I60" s="109">
        <v>0</v>
      </c>
      <c r="J60" s="109">
        <v>9</v>
      </c>
      <c r="K60" s="109">
        <v>2</v>
      </c>
      <c r="L60" s="109">
        <v>21</v>
      </c>
      <c r="M60" s="109">
        <v>0</v>
      </c>
      <c r="N60" s="109">
        <v>0</v>
      </c>
      <c r="O60" s="109">
        <v>20</v>
      </c>
      <c r="P60" s="109">
        <v>8</v>
      </c>
      <c r="Q60" s="109">
        <v>24</v>
      </c>
      <c r="R60" s="109">
        <v>2</v>
      </c>
      <c r="S60" s="109">
        <v>12</v>
      </c>
      <c r="T60" s="109">
        <v>16</v>
      </c>
    </row>
    <row r="61" spans="1:20" ht="18" customHeight="1">
      <c r="A61" s="112" t="s">
        <v>249</v>
      </c>
      <c r="B61" s="128" t="s">
        <v>287</v>
      </c>
      <c r="C61" s="113">
        <f t="shared" si="3"/>
        <v>150</v>
      </c>
      <c r="D61" s="113">
        <f t="shared" si="4"/>
        <v>148</v>
      </c>
      <c r="E61" s="109">
        <v>0</v>
      </c>
      <c r="F61" s="109">
        <v>6</v>
      </c>
      <c r="G61" s="109">
        <v>45</v>
      </c>
      <c r="H61" s="109">
        <v>0</v>
      </c>
      <c r="I61" s="109">
        <v>0</v>
      </c>
      <c r="J61" s="109">
        <v>4</v>
      </c>
      <c r="K61" s="109">
        <v>10</v>
      </c>
      <c r="L61" s="109">
        <v>14</v>
      </c>
      <c r="M61" s="109">
        <v>0</v>
      </c>
      <c r="N61" s="109">
        <v>0</v>
      </c>
      <c r="O61" s="109">
        <v>15</v>
      </c>
      <c r="P61" s="109">
        <v>14</v>
      </c>
      <c r="Q61" s="109">
        <v>24</v>
      </c>
      <c r="R61" s="109">
        <v>0</v>
      </c>
      <c r="S61" s="109">
        <v>16</v>
      </c>
      <c r="T61" s="109">
        <v>2</v>
      </c>
    </row>
    <row r="62" spans="1:20" ht="18" customHeight="1">
      <c r="A62" s="112" t="s">
        <v>250</v>
      </c>
      <c r="B62" s="128" t="s">
        <v>286</v>
      </c>
      <c r="C62" s="113">
        <f t="shared" si="3"/>
        <v>115</v>
      </c>
      <c r="D62" s="113">
        <f t="shared" si="4"/>
        <v>112</v>
      </c>
      <c r="E62" s="109">
        <v>0</v>
      </c>
      <c r="F62" s="109">
        <v>5</v>
      </c>
      <c r="G62" s="109">
        <v>43</v>
      </c>
      <c r="H62" s="109">
        <v>0</v>
      </c>
      <c r="I62" s="109">
        <v>1</v>
      </c>
      <c r="J62" s="109">
        <v>11</v>
      </c>
      <c r="K62" s="109">
        <v>1</v>
      </c>
      <c r="L62" s="109">
        <v>10</v>
      </c>
      <c r="M62" s="109">
        <v>0</v>
      </c>
      <c r="N62" s="109">
        <v>0</v>
      </c>
      <c r="O62" s="109">
        <v>15</v>
      </c>
      <c r="P62" s="109">
        <v>11</v>
      </c>
      <c r="Q62" s="109">
        <v>13</v>
      </c>
      <c r="R62" s="109">
        <v>2</v>
      </c>
      <c r="S62" s="109">
        <v>0</v>
      </c>
      <c r="T62" s="109">
        <v>3</v>
      </c>
    </row>
    <row r="63" spans="1:20" ht="18" customHeight="1">
      <c r="A63" s="112" t="s">
        <v>251</v>
      </c>
      <c r="B63" s="127" t="s">
        <v>278</v>
      </c>
      <c r="C63" s="113">
        <f t="shared" si="3"/>
        <v>134</v>
      </c>
      <c r="D63" s="113">
        <f t="shared" si="4"/>
        <v>114</v>
      </c>
      <c r="E63" s="109">
        <v>0</v>
      </c>
      <c r="F63" s="109">
        <v>3</v>
      </c>
      <c r="G63" s="109">
        <v>37</v>
      </c>
      <c r="H63" s="109">
        <v>0</v>
      </c>
      <c r="I63" s="109">
        <v>0</v>
      </c>
      <c r="J63" s="109">
        <v>7</v>
      </c>
      <c r="K63" s="109">
        <v>7</v>
      </c>
      <c r="L63" s="109">
        <v>13</v>
      </c>
      <c r="M63" s="109">
        <v>0</v>
      </c>
      <c r="N63" s="109">
        <v>0</v>
      </c>
      <c r="O63" s="109">
        <v>13</v>
      </c>
      <c r="P63" s="109">
        <v>9</v>
      </c>
      <c r="Q63" s="109">
        <v>14</v>
      </c>
      <c r="R63" s="109">
        <v>0</v>
      </c>
      <c r="S63" s="109">
        <v>11</v>
      </c>
      <c r="T63" s="109">
        <v>20</v>
      </c>
    </row>
    <row r="64" spans="1:20" ht="18" customHeight="1">
      <c r="A64" s="112" t="s">
        <v>252</v>
      </c>
      <c r="B64" s="126" t="s">
        <v>91</v>
      </c>
      <c r="C64" s="113">
        <f t="shared" si="3"/>
        <v>134</v>
      </c>
      <c r="D64" s="113">
        <f t="shared" si="4"/>
        <v>127</v>
      </c>
      <c r="E64" s="109">
        <v>0</v>
      </c>
      <c r="F64" s="109">
        <v>3</v>
      </c>
      <c r="G64" s="109">
        <v>39</v>
      </c>
      <c r="H64" s="109">
        <v>0</v>
      </c>
      <c r="I64" s="109">
        <v>0</v>
      </c>
      <c r="J64" s="109">
        <v>6</v>
      </c>
      <c r="K64" s="109">
        <v>6</v>
      </c>
      <c r="L64" s="109">
        <v>9</v>
      </c>
      <c r="M64" s="109">
        <v>0</v>
      </c>
      <c r="N64" s="109">
        <v>0</v>
      </c>
      <c r="O64" s="109">
        <v>13</v>
      </c>
      <c r="P64" s="109">
        <v>18</v>
      </c>
      <c r="Q64" s="109">
        <v>17</v>
      </c>
      <c r="R64" s="109">
        <v>0</v>
      </c>
      <c r="S64" s="109">
        <v>16</v>
      </c>
      <c r="T64" s="109">
        <v>7</v>
      </c>
    </row>
    <row r="65" spans="1:20" ht="18" customHeight="1">
      <c r="A65" s="112" t="s">
        <v>253</v>
      </c>
      <c r="B65" s="127" t="s">
        <v>291</v>
      </c>
      <c r="C65" s="113">
        <f t="shared" si="3"/>
        <v>172</v>
      </c>
      <c r="D65" s="113">
        <f t="shared" si="4"/>
        <v>158</v>
      </c>
      <c r="E65" s="109">
        <v>0</v>
      </c>
      <c r="F65" s="109">
        <v>7</v>
      </c>
      <c r="G65" s="109">
        <v>53</v>
      </c>
      <c r="H65" s="109">
        <v>0</v>
      </c>
      <c r="I65" s="109">
        <v>0</v>
      </c>
      <c r="J65" s="109">
        <v>7</v>
      </c>
      <c r="K65" s="109">
        <v>6</v>
      </c>
      <c r="L65" s="109">
        <v>26</v>
      </c>
      <c r="M65" s="109">
        <v>0</v>
      </c>
      <c r="N65" s="109">
        <v>0</v>
      </c>
      <c r="O65" s="109">
        <v>22</v>
      </c>
      <c r="P65" s="109">
        <v>3</v>
      </c>
      <c r="Q65" s="109">
        <v>23</v>
      </c>
      <c r="R65" s="109">
        <v>0</v>
      </c>
      <c r="S65" s="109">
        <v>11</v>
      </c>
      <c r="T65" s="109">
        <v>14</v>
      </c>
    </row>
    <row r="66" spans="1:20" ht="18" customHeight="1">
      <c r="A66" s="112" t="s">
        <v>254</v>
      </c>
      <c r="B66" s="127" t="s">
        <v>279</v>
      </c>
      <c r="C66" s="113">
        <f t="shared" si="3"/>
        <v>203</v>
      </c>
      <c r="D66" s="113">
        <f t="shared" si="4"/>
        <v>190</v>
      </c>
      <c r="E66" s="109">
        <v>0</v>
      </c>
      <c r="F66" s="109">
        <v>6</v>
      </c>
      <c r="G66" s="109">
        <v>55</v>
      </c>
      <c r="H66" s="109">
        <v>0</v>
      </c>
      <c r="I66" s="109">
        <v>0</v>
      </c>
      <c r="J66" s="109">
        <v>7</v>
      </c>
      <c r="K66" s="109">
        <v>7</v>
      </c>
      <c r="L66" s="109">
        <v>23</v>
      </c>
      <c r="M66" s="109">
        <v>0</v>
      </c>
      <c r="N66" s="109">
        <v>1</v>
      </c>
      <c r="O66" s="109">
        <v>57</v>
      </c>
      <c r="P66" s="109">
        <v>15</v>
      </c>
      <c r="Q66" s="109">
        <v>19</v>
      </c>
      <c r="R66" s="109">
        <v>0</v>
      </c>
      <c r="S66" s="109">
        <v>0</v>
      </c>
      <c r="T66" s="109">
        <v>13</v>
      </c>
    </row>
    <row r="67" spans="1:20" ht="18" customHeight="1">
      <c r="A67" s="112" t="s">
        <v>255</v>
      </c>
      <c r="B67" s="128" t="s">
        <v>296</v>
      </c>
      <c r="C67" s="113">
        <f t="shared" si="3"/>
        <v>0</v>
      </c>
      <c r="D67" s="113">
        <f t="shared" si="4"/>
        <v>0</v>
      </c>
      <c r="E67" s="109"/>
      <c r="F67" s="109"/>
      <c r="G67" s="109"/>
      <c r="H67" s="109"/>
      <c r="I67" s="109"/>
      <c r="J67" s="109"/>
      <c r="K67" s="109"/>
      <c r="L67" s="109"/>
      <c r="M67" s="109"/>
      <c r="N67" s="109"/>
      <c r="O67" s="109"/>
      <c r="P67" s="109"/>
      <c r="Q67" s="109"/>
      <c r="R67" s="109"/>
      <c r="S67" s="109"/>
      <c r="T67" s="109"/>
    </row>
    <row r="68" spans="1:20" ht="18" customHeight="1">
      <c r="A68" s="112" t="s">
        <v>256</v>
      </c>
      <c r="B68" s="126" t="s">
        <v>95</v>
      </c>
      <c r="C68" s="113">
        <f t="shared" si="3"/>
        <v>95</v>
      </c>
      <c r="D68" s="113">
        <f t="shared" si="4"/>
        <v>95</v>
      </c>
      <c r="E68" s="109">
        <v>0</v>
      </c>
      <c r="F68" s="109">
        <v>11</v>
      </c>
      <c r="G68" s="109">
        <v>29</v>
      </c>
      <c r="H68" s="109">
        <v>0</v>
      </c>
      <c r="I68" s="109">
        <v>0</v>
      </c>
      <c r="J68" s="109">
        <v>9</v>
      </c>
      <c r="K68" s="109">
        <v>4</v>
      </c>
      <c r="L68" s="109">
        <v>14</v>
      </c>
      <c r="M68" s="109">
        <v>0</v>
      </c>
      <c r="N68" s="109">
        <v>0</v>
      </c>
      <c r="O68" s="109">
        <v>5</v>
      </c>
      <c r="P68" s="109">
        <v>1</v>
      </c>
      <c r="Q68" s="109">
        <v>11</v>
      </c>
      <c r="R68" s="109">
        <v>0</v>
      </c>
      <c r="S68" s="109">
        <v>11</v>
      </c>
      <c r="T68" s="109">
        <v>0</v>
      </c>
    </row>
    <row r="69" spans="1:20" ht="18" customHeight="1">
      <c r="A69" s="112" t="s">
        <v>257</v>
      </c>
      <c r="B69" s="126" t="s">
        <v>92</v>
      </c>
      <c r="C69" s="113">
        <f t="shared" si="3"/>
        <v>111</v>
      </c>
      <c r="D69" s="113">
        <f t="shared" si="4"/>
        <v>111</v>
      </c>
      <c r="E69" s="109">
        <v>0</v>
      </c>
      <c r="F69" s="109">
        <v>7</v>
      </c>
      <c r="G69" s="109">
        <v>41</v>
      </c>
      <c r="H69" s="109">
        <v>0</v>
      </c>
      <c r="I69" s="109">
        <v>1</v>
      </c>
      <c r="J69" s="109">
        <v>8</v>
      </c>
      <c r="K69" s="109">
        <v>2</v>
      </c>
      <c r="L69" s="109">
        <v>13</v>
      </c>
      <c r="M69" s="109">
        <v>0</v>
      </c>
      <c r="N69" s="109">
        <v>0</v>
      </c>
      <c r="O69" s="109">
        <v>11</v>
      </c>
      <c r="P69" s="109">
        <v>12</v>
      </c>
      <c r="Q69" s="109">
        <v>14</v>
      </c>
      <c r="R69" s="109">
        <v>0</v>
      </c>
      <c r="S69" s="109">
        <v>2</v>
      </c>
      <c r="T69" s="109">
        <v>0</v>
      </c>
    </row>
    <row r="70" spans="1:20" ht="18" customHeight="1">
      <c r="A70" s="112" t="s">
        <v>258</v>
      </c>
      <c r="B70" s="126" t="s">
        <v>93</v>
      </c>
      <c r="C70" s="113">
        <f t="shared" si="3"/>
        <v>136</v>
      </c>
      <c r="D70" s="113">
        <f t="shared" si="4"/>
        <v>131</v>
      </c>
      <c r="E70" s="109">
        <v>0</v>
      </c>
      <c r="F70" s="109">
        <v>9</v>
      </c>
      <c r="G70" s="109">
        <v>45</v>
      </c>
      <c r="H70" s="109">
        <v>0</v>
      </c>
      <c r="I70" s="109">
        <v>0</v>
      </c>
      <c r="J70" s="109">
        <v>7</v>
      </c>
      <c r="K70" s="109">
        <v>3</v>
      </c>
      <c r="L70" s="109">
        <v>26</v>
      </c>
      <c r="M70" s="109">
        <v>0</v>
      </c>
      <c r="N70" s="109">
        <v>0</v>
      </c>
      <c r="O70" s="109">
        <v>12</v>
      </c>
      <c r="P70" s="109">
        <v>2</v>
      </c>
      <c r="Q70" s="109">
        <v>15</v>
      </c>
      <c r="R70" s="109">
        <v>0</v>
      </c>
      <c r="S70" s="109">
        <v>12</v>
      </c>
      <c r="T70" s="109">
        <v>5</v>
      </c>
    </row>
    <row r="71" spans="1:20" ht="18" customHeight="1">
      <c r="A71" s="112" t="s">
        <v>259</v>
      </c>
      <c r="B71" s="126" t="s">
        <v>94</v>
      </c>
      <c r="C71" s="113">
        <f t="shared" si="3"/>
        <v>299</v>
      </c>
      <c r="D71" s="113">
        <f t="shared" si="4"/>
        <v>290</v>
      </c>
      <c r="E71" s="109"/>
      <c r="F71" s="109">
        <v>7</v>
      </c>
      <c r="G71" s="109">
        <v>100</v>
      </c>
      <c r="H71" s="109"/>
      <c r="I71" s="109"/>
      <c r="J71" s="109">
        <v>14</v>
      </c>
      <c r="K71" s="109">
        <v>22</v>
      </c>
      <c r="L71" s="109">
        <v>38</v>
      </c>
      <c r="M71" s="109"/>
      <c r="N71" s="109"/>
      <c r="O71" s="109">
        <v>32</v>
      </c>
      <c r="P71" s="109">
        <v>4</v>
      </c>
      <c r="Q71" s="109">
        <v>37</v>
      </c>
      <c r="R71" s="109"/>
      <c r="S71" s="109">
        <v>36</v>
      </c>
      <c r="T71" s="109">
        <v>9</v>
      </c>
    </row>
    <row r="72" spans="1:20" ht="18" customHeight="1">
      <c r="A72" s="112" t="s">
        <v>260</v>
      </c>
      <c r="B72" s="127" t="s">
        <v>280</v>
      </c>
      <c r="C72" s="113">
        <f t="shared" si="3"/>
        <v>121</v>
      </c>
      <c r="D72" s="113">
        <f t="shared" si="4"/>
        <v>117</v>
      </c>
      <c r="E72" s="109">
        <v>0</v>
      </c>
      <c r="F72" s="109">
        <v>6</v>
      </c>
      <c r="G72" s="109">
        <v>44</v>
      </c>
      <c r="H72" s="109">
        <v>0</v>
      </c>
      <c r="I72" s="109">
        <v>0</v>
      </c>
      <c r="J72" s="109">
        <v>5</v>
      </c>
      <c r="K72" s="109">
        <v>2</v>
      </c>
      <c r="L72" s="109">
        <v>28</v>
      </c>
      <c r="M72" s="109">
        <v>0</v>
      </c>
      <c r="N72" s="109">
        <v>0</v>
      </c>
      <c r="O72" s="109">
        <v>12</v>
      </c>
      <c r="P72" s="109">
        <v>1</v>
      </c>
      <c r="Q72" s="109">
        <v>13</v>
      </c>
      <c r="R72" s="109">
        <v>0</v>
      </c>
      <c r="S72" s="109">
        <v>6</v>
      </c>
      <c r="T72" s="109">
        <v>4</v>
      </c>
    </row>
    <row r="73" spans="1:20" ht="18" customHeight="1">
      <c r="A73" s="112" t="s">
        <v>261</v>
      </c>
      <c r="B73" s="127" t="s">
        <v>281</v>
      </c>
      <c r="C73" s="113">
        <f t="shared" si="3"/>
        <v>127</v>
      </c>
      <c r="D73" s="113">
        <f t="shared" si="4"/>
        <v>114</v>
      </c>
      <c r="E73" s="109">
        <v>0</v>
      </c>
      <c r="F73" s="109">
        <v>8</v>
      </c>
      <c r="G73" s="109">
        <v>47</v>
      </c>
      <c r="H73" s="109">
        <v>0</v>
      </c>
      <c r="I73" s="109">
        <v>0</v>
      </c>
      <c r="J73" s="109">
        <v>3</v>
      </c>
      <c r="K73" s="109">
        <v>3</v>
      </c>
      <c r="L73" s="109">
        <v>16</v>
      </c>
      <c r="M73" s="109">
        <v>0</v>
      </c>
      <c r="N73" s="109">
        <v>0</v>
      </c>
      <c r="O73" s="109">
        <v>14</v>
      </c>
      <c r="P73" s="109">
        <v>7</v>
      </c>
      <c r="Q73" s="109">
        <v>11</v>
      </c>
      <c r="R73" s="109">
        <v>0</v>
      </c>
      <c r="S73" s="109">
        <v>5</v>
      </c>
      <c r="T73" s="109">
        <v>13</v>
      </c>
    </row>
    <row r="74" spans="1:20" ht="18" customHeight="1">
      <c r="A74" s="112" t="s">
        <v>262</v>
      </c>
      <c r="B74" s="126" t="s">
        <v>96</v>
      </c>
      <c r="C74" s="113">
        <f t="shared" si="3"/>
        <v>116</v>
      </c>
      <c r="D74" s="113">
        <f t="shared" si="4"/>
        <v>116</v>
      </c>
      <c r="E74" s="109">
        <v>0</v>
      </c>
      <c r="F74" s="109">
        <v>8</v>
      </c>
      <c r="G74" s="109">
        <v>33</v>
      </c>
      <c r="H74" s="109">
        <v>0</v>
      </c>
      <c r="I74" s="109">
        <v>0</v>
      </c>
      <c r="J74" s="109">
        <v>10</v>
      </c>
      <c r="K74" s="109">
        <v>3</v>
      </c>
      <c r="L74" s="109">
        <v>26</v>
      </c>
      <c r="M74" s="109">
        <v>0</v>
      </c>
      <c r="N74" s="109">
        <v>0</v>
      </c>
      <c r="O74" s="109">
        <v>13</v>
      </c>
      <c r="P74" s="109">
        <v>9</v>
      </c>
      <c r="Q74" s="109">
        <v>14</v>
      </c>
      <c r="R74" s="109">
        <v>0</v>
      </c>
      <c r="S74" s="109">
        <v>0</v>
      </c>
      <c r="T74" s="109">
        <v>0</v>
      </c>
    </row>
    <row r="75" spans="1:20" ht="18" customHeight="1">
      <c r="A75" s="112" t="s">
        <v>263</v>
      </c>
      <c r="B75" s="126" t="s">
        <v>97</v>
      </c>
      <c r="C75" s="113">
        <f t="shared" si="3"/>
        <v>118</v>
      </c>
      <c r="D75" s="113">
        <f t="shared" si="4"/>
        <v>116</v>
      </c>
      <c r="E75" s="109">
        <v>0</v>
      </c>
      <c r="F75" s="109">
        <v>7</v>
      </c>
      <c r="G75" s="109">
        <v>37</v>
      </c>
      <c r="H75" s="109">
        <v>0</v>
      </c>
      <c r="I75" s="109">
        <v>0</v>
      </c>
      <c r="J75" s="109">
        <v>10</v>
      </c>
      <c r="K75" s="109">
        <v>5</v>
      </c>
      <c r="L75" s="109">
        <v>16</v>
      </c>
      <c r="M75" s="109">
        <v>0</v>
      </c>
      <c r="N75" s="109">
        <v>0</v>
      </c>
      <c r="O75" s="109">
        <v>6</v>
      </c>
      <c r="P75" s="109">
        <v>5</v>
      </c>
      <c r="Q75" s="109">
        <v>13</v>
      </c>
      <c r="R75" s="109">
        <v>0</v>
      </c>
      <c r="S75" s="109">
        <v>17</v>
      </c>
      <c r="T75" s="109">
        <v>2</v>
      </c>
    </row>
    <row r="77" spans="1:20" ht="16.5">
      <c r="A77" s="69"/>
      <c r="B77" s="582" t="s">
        <v>120</v>
      </c>
      <c r="C77" s="582"/>
      <c r="D77" s="582"/>
      <c r="E77" s="50"/>
      <c r="F77" s="10"/>
      <c r="G77" s="10"/>
      <c r="H77" s="10"/>
      <c r="I77" s="10"/>
      <c r="J77" s="10"/>
      <c r="K77" s="10" t="s">
        <v>174</v>
      </c>
      <c r="L77" s="49"/>
      <c r="M77" s="583" t="s">
        <v>120</v>
      </c>
      <c r="N77" s="583"/>
      <c r="O77" s="583"/>
      <c r="P77" s="583"/>
      <c r="Q77" s="583"/>
      <c r="R77" s="583"/>
      <c r="S77" s="583"/>
      <c r="T77" s="583"/>
    </row>
    <row r="78" spans="1:20" ht="16.5">
      <c r="A78" s="69"/>
      <c r="B78" s="584" t="s">
        <v>175</v>
      </c>
      <c r="C78" s="584"/>
      <c r="D78" s="584"/>
      <c r="E78" s="50"/>
      <c r="F78" s="51"/>
      <c r="G78" s="51"/>
      <c r="H78" s="51"/>
      <c r="I78" s="51"/>
      <c r="J78" s="51"/>
      <c r="K78" s="51"/>
      <c r="L78" s="49"/>
      <c r="M78" s="585" t="s">
        <v>176</v>
      </c>
      <c r="N78" s="585"/>
      <c r="O78" s="585"/>
      <c r="P78" s="585"/>
      <c r="Q78" s="585"/>
      <c r="R78" s="585"/>
      <c r="S78" s="585"/>
      <c r="T78" s="585"/>
    </row>
    <row r="79" spans="2:20" ht="16.5">
      <c r="B79" s="560" t="s">
        <v>121</v>
      </c>
      <c r="C79" s="560"/>
      <c r="D79" s="560"/>
      <c r="M79" s="561" t="s">
        <v>122</v>
      </c>
      <c r="N79" s="561"/>
      <c r="O79" s="561"/>
      <c r="P79" s="561"/>
      <c r="Q79" s="561"/>
      <c r="R79" s="561"/>
      <c r="S79" s="561"/>
      <c r="T79" s="561"/>
    </row>
    <row r="80" spans="17:20" ht="15.75">
      <c r="Q80" s="6"/>
      <c r="R80" s="6"/>
      <c r="S80" s="6"/>
      <c r="T80" s="6"/>
    </row>
    <row r="81" spans="1:20" ht="15.75">
      <c r="A81" s="6"/>
      <c r="B81" s="6"/>
      <c r="C81" s="6"/>
      <c r="D81" s="6"/>
      <c r="E81" s="6"/>
      <c r="F81" s="6"/>
      <c r="G81" s="6"/>
      <c r="H81" s="6"/>
      <c r="I81" s="6"/>
      <c r="J81" s="6"/>
      <c r="K81" s="6"/>
      <c r="L81" s="6"/>
      <c r="M81" s="6"/>
      <c r="N81" s="6"/>
      <c r="O81" s="6"/>
      <c r="P81" s="6"/>
      <c r="Q81" s="6"/>
      <c r="R81" s="6"/>
      <c r="S81" s="6"/>
      <c r="T81" s="6"/>
    </row>
    <row r="82" spans="1:20" ht="15.75">
      <c r="A82" s="6"/>
      <c r="B82" s="6"/>
      <c r="C82" s="6"/>
      <c r="D82" s="6"/>
      <c r="E82" s="6"/>
      <c r="F82" s="6"/>
      <c r="G82" s="6"/>
      <c r="H82" s="6"/>
      <c r="I82" s="6"/>
      <c r="J82" s="6"/>
      <c r="K82" s="6"/>
      <c r="L82" s="6"/>
      <c r="M82" s="6"/>
      <c r="N82" s="6"/>
      <c r="O82" s="6"/>
      <c r="P82" s="6"/>
      <c r="Q82" s="6"/>
      <c r="R82" s="6"/>
      <c r="S82" s="6"/>
      <c r="T82" s="6"/>
    </row>
    <row r="83" spans="1:20" ht="15.75">
      <c r="A83" s="6"/>
      <c r="B83" s="6"/>
      <c r="C83" s="6"/>
      <c r="D83" s="6"/>
      <c r="E83" s="6"/>
      <c r="F83" s="6"/>
      <c r="G83" s="6"/>
      <c r="H83" s="6"/>
      <c r="I83" s="6"/>
      <c r="J83" s="6"/>
      <c r="K83" s="6"/>
      <c r="L83" s="6"/>
      <c r="M83" s="6"/>
      <c r="N83" s="6"/>
      <c r="O83" s="6"/>
      <c r="P83" s="6"/>
      <c r="Q83" s="6"/>
      <c r="R83" s="6"/>
      <c r="S83" s="6"/>
      <c r="T83" s="6"/>
    </row>
    <row r="88" ht="13.5">
      <c r="A88" s="70" t="s">
        <v>177</v>
      </c>
    </row>
    <row r="89" ht="12.75">
      <c r="B89" s="61" t="s">
        <v>178</v>
      </c>
    </row>
    <row r="90" ht="12.75">
      <c r="B90" s="61" t="s">
        <v>179</v>
      </c>
    </row>
    <row r="91" spans="1:20" ht="12.75">
      <c r="A91" s="61"/>
      <c r="B91" s="61"/>
      <c r="C91" s="61"/>
      <c r="D91" s="61"/>
      <c r="E91" s="61"/>
      <c r="F91" s="61"/>
      <c r="G91" s="61"/>
      <c r="H91" s="61"/>
      <c r="I91" s="61"/>
      <c r="J91" s="61"/>
      <c r="K91" s="61"/>
      <c r="L91" s="61"/>
      <c r="M91" s="61"/>
      <c r="N91" s="61"/>
      <c r="O91" s="61"/>
      <c r="P91" s="61"/>
      <c r="Q91" s="61"/>
      <c r="R91" s="61"/>
      <c r="S91" s="61"/>
      <c r="T91" s="61"/>
    </row>
  </sheetData>
  <sheetProtection/>
  <mergeCells count="27">
    <mergeCell ref="M79:T79"/>
    <mergeCell ref="B77:D77"/>
    <mergeCell ref="M77:T77"/>
    <mergeCell ref="B78:D78"/>
    <mergeCell ref="M78:T78"/>
    <mergeCell ref="A12:B12"/>
    <mergeCell ref="B79:D79"/>
    <mergeCell ref="T7:T10"/>
    <mergeCell ref="D8:D10"/>
    <mergeCell ref="E8:S8"/>
    <mergeCell ref="E9:G9"/>
    <mergeCell ref="H9:J9"/>
    <mergeCell ref="P9:P10"/>
    <mergeCell ref="D7:S7"/>
    <mergeCell ref="R9:R10"/>
    <mergeCell ref="Q9:Q10"/>
    <mergeCell ref="S9:S10"/>
    <mergeCell ref="K9:L9"/>
    <mergeCell ref="M9:O9"/>
    <mergeCell ref="D2:N3"/>
    <mergeCell ref="A3:C3"/>
    <mergeCell ref="A4:C4"/>
    <mergeCell ref="D4:N4"/>
    <mergeCell ref="A5:C5"/>
    <mergeCell ref="A7:B10"/>
    <mergeCell ref="C7:C10"/>
    <mergeCell ref="A2:C2"/>
  </mergeCells>
  <printOptions/>
  <pageMargins left="0.7086614173228347" right="0.7086614173228347" top="0.28" bottom="0.19" header="0.31496062992125984" footer="0.19"/>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7" customWidth="1"/>
    <col min="2" max="2" width="26.00390625" style="7" customWidth="1"/>
    <col min="3" max="3" width="16.625" style="7" customWidth="1"/>
    <col min="4" max="4" width="20.25390625" style="7" customWidth="1"/>
    <col min="5" max="5" width="12.625" style="7" customWidth="1"/>
    <col min="6" max="6" width="15.25390625" style="7" customWidth="1"/>
    <col min="7" max="7" width="12.375" style="7" customWidth="1"/>
    <col min="8" max="8" width="15.00390625" style="7" customWidth="1"/>
    <col min="9" max="16384" width="9.00390625" style="7" customWidth="1"/>
  </cols>
  <sheetData>
    <row r="1" spans="1:8" ht="19.5" customHeight="1">
      <c r="A1" s="610" t="s">
        <v>16</v>
      </c>
      <c r="B1" s="610"/>
      <c r="C1" s="374" t="s">
        <v>47</v>
      </c>
      <c r="D1" s="374"/>
      <c r="E1" s="374"/>
      <c r="F1" s="611" t="s">
        <v>43</v>
      </c>
      <c r="G1" s="611"/>
      <c r="H1" s="611"/>
    </row>
    <row r="2" spans="1:8" ht="33.75" customHeight="1">
      <c r="A2" s="612" t="s">
        <v>50</v>
      </c>
      <c r="B2" s="612"/>
      <c r="C2" s="374"/>
      <c r="D2" s="374"/>
      <c r="E2" s="374"/>
      <c r="F2" s="609" t="s">
        <v>44</v>
      </c>
      <c r="G2" s="609"/>
      <c r="H2" s="609"/>
    </row>
    <row r="3" spans="1:8" ht="19.5" customHeight="1">
      <c r="A3" s="13" t="s">
        <v>39</v>
      </c>
      <c r="B3" s="13"/>
      <c r="C3" s="31"/>
      <c r="D3" s="31"/>
      <c r="E3" s="31"/>
      <c r="F3" s="609" t="s">
        <v>45</v>
      </c>
      <c r="G3" s="609"/>
      <c r="H3" s="609"/>
    </row>
    <row r="4" spans="1:8" s="14" customFormat="1" ht="19.5" customHeight="1">
      <c r="A4" s="13"/>
      <c r="B4" s="13"/>
      <c r="D4" s="15"/>
      <c r="F4" s="16" t="s">
        <v>46</v>
      </c>
      <c r="G4" s="16"/>
      <c r="H4" s="16"/>
    </row>
    <row r="5" spans="1:8" s="30" customFormat="1" ht="36" customHeight="1">
      <c r="A5" s="591" t="s">
        <v>32</v>
      </c>
      <c r="B5" s="592"/>
      <c r="C5" s="595" t="s">
        <v>41</v>
      </c>
      <c r="D5" s="596"/>
      <c r="E5" s="597" t="s">
        <v>40</v>
      </c>
      <c r="F5" s="597"/>
      <c r="G5" s="597"/>
      <c r="H5" s="598"/>
    </row>
    <row r="6" spans="1:8" s="30" customFormat="1" ht="20.25" customHeight="1">
      <c r="A6" s="593"/>
      <c r="B6" s="594"/>
      <c r="C6" s="599" t="s">
        <v>4</v>
      </c>
      <c r="D6" s="599" t="s">
        <v>48</v>
      </c>
      <c r="E6" s="601" t="s">
        <v>42</v>
      </c>
      <c r="F6" s="598"/>
      <c r="G6" s="601" t="s">
        <v>49</v>
      </c>
      <c r="H6" s="598"/>
    </row>
    <row r="7" spans="1:8" s="30" customFormat="1" ht="52.5" customHeight="1">
      <c r="A7" s="593"/>
      <c r="B7" s="594"/>
      <c r="C7" s="600"/>
      <c r="D7" s="600"/>
      <c r="E7" s="12" t="s">
        <v>4</v>
      </c>
      <c r="F7" s="12" t="s">
        <v>9</v>
      </c>
      <c r="G7" s="12" t="s">
        <v>4</v>
      </c>
      <c r="H7" s="12" t="s">
        <v>9</v>
      </c>
    </row>
    <row r="8" spans="1:8" ht="15" customHeight="1">
      <c r="A8" s="603" t="s">
        <v>6</v>
      </c>
      <c r="B8" s="604"/>
      <c r="C8" s="17">
        <v>1</v>
      </c>
      <c r="D8" s="17" t="s">
        <v>25</v>
      </c>
      <c r="E8" s="17" t="s">
        <v>26</v>
      </c>
      <c r="F8" s="17" t="s">
        <v>33</v>
      </c>
      <c r="G8" s="17" t="s">
        <v>34</v>
      </c>
      <c r="H8" s="17" t="s">
        <v>35</v>
      </c>
    </row>
    <row r="9" spans="1:8" ht="26.25" customHeight="1">
      <c r="A9" s="605" t="s">
        <v>19</v>
      </c>
      <c r="B9" s="606"/>
      <c r="C9" s="17"/>
      <c r="D9" s="17"/>
      <c r="E9" s="17"/>
      <c r="F9" s="17"/>
      <c r="G9" s="17"/>
      <c r="H9" s="17"/>
    </row>
    <row r="10" spans="1:8" ht="24.75" customHeight="1">
      <c r="A10" s="18" t="s">
        <v>0</v>
      </c>
      <c r="B10" s="19" t="s">
        <v>10</v>
      </c>
      <c r="C10" s="11"/>
      <c r="D10" s="20"/>
      <c r="E10" s="20"/>
      <c r="F10" s="20"/>
      <c r="G10" s="20"/>
      <c r="H10" s="20"/>
    </row>
    <row r="11" spans="1:8" ht="24.75" customHeight="1">
      <c r="A11" s="21" t="s">
        <v>1</v>
      </c>
      <c r="B11" s="22" t="s">
        <v>11</v>
      </c>
      <c r="C11" s="11"/>
      <c r="D11" s="20"/>
      <c r="E11" s="20"/>
      <c r="F11" s="20"/>
      <c r="G11" s="20"/>
      <c r="H11" s="20"/>
    </row>
    <row r="12" spans="1:8" ht="24.75" customHeight="1">
      <c r="A12" s="23" t="s">
        <v>24</v>
      </c>
      <c r="B12" s="11" t="s">
        <v>12</v>
      </c>
      <c r="C12" s="11"/>
      <c r="D12" s="20"/>
      <c r="E12" s="20"/>
      <c r="F12" s="20"/>
      <c r="G12" s="20"/>
      <c r="H12" s="20"/>
    </row>
    <row r="13" spans="1:8" ht="24.75" customHeight="1">
      <c r="A13" s="23" t="s">
        <v>25</v>
      </c>
      <c r="B13" s="11" t="s">
        <v>12</v>
      </c>
      <c r="C13" s="11"/>
      <c r="D13" s="20"/>
      <c r="E13" s="20"/>
      <c r="F13" s="20"/>
      <c r="G13" s="20"/>
      <c r="H13" s="20"/>
    </row>
    <row r="14" spans="1:8" ht="24.75" customHeight="1">
      <c r="A14" s="23" t="s">
        <v>26</v>
      </c>
      <c r="B14" s="11" t="s">
        <v>12</v>
      </c>
      <c r="C14" s="11"/>
      <c r="D14" s="20"/>
      <c r="E14" s="20"/>
      <c r="F14" s="20"/>
      <c r="G14" s="20"/>
      <c r="H14" s="20"/>
    </row>
    <row r="15" spans="1:8" ht="24.75" customHeight="1">
      <c r="A15" s="23" t="s">
        <v>13</v>
      </c>
      <c r="B15" s="32" t="s">
        <v>13</v>
      </c>
      <c r="C15" s="24"/>
      <c r="D15" s="25"/>
      <c r="E15" s="25"/>
      <c r="F15" s="25"/>
      <c r="G15" s="25"/>
      <c r="H15" s="25"/>
    </row>
    <row r="16" spans="2:8" ht="16.5" customHeight="1">
      <c r="B16" s="607" t="s">
        <v>31</v>
      </c>
      <c r="C16" s="607"/>
      <c r="D16" s="33"/>
      <c r="E16" s="588" t="s">
        <v>14</v>
      </c>
      <c r="F16" s="588"/>
      <c r="G16" s="588"/>
      <c r="H16" s="588"/>
    </row>
    <row r="17" spans="2:8" ht="15.75" customHeight="1">
      <c r="B17" s="607"/>
      <c r="C17" s="607"/>
      <c r="D17" s="33"/>
      <c r="E17" s="589" t="s">
        <v>21</v>
      </c>
      <c r="F17" s="589"/>
      <c r="G17" s="589"/>
      <c r="H17" s="589"/>
    </row>
    <row r="18" spans="2:8" s="34" customFormat="1" ht="15.75" customHeight="1">
      <c r="B18" s="607"/>
      <c r="C18" s="607"/>
      <c r="D18" s="35"/>
      <c r="E18" s="590" t="s">
        <v>30</v>
      </c>
      <c r="F18" s="590"/>
      <c r="G18" s="590"/>
      <c r="H18" s="590"/>
    </row>
    <row r="20" ht="15.75">
      <c r="B20" s="26"/>
    </row>
    <row r="22" ht="15.75" hidden="1">
      <c r="A22" s="27" t="s">
        <v>23</v>
      </c>
    </row>
    <row r="23" spans="1:3" ht="15.75" hidden="1">
      <c r="A23" s="28"/>
      <c r="B23" s="608" t="s">
        <v>27</v>
      </c>
      <c r="C23" s="608"/>
    </row>
    <row r="24" spans="1:8" ht="15.75" customHeight="1" hidden="1">
      <c r="A24" s="29" t="s">
        <v>15</v>
      </c>
      <c r="B24" s="602" t="s">
        <v>28</v>
      </c>
      <c r="C24" s="602"/>
      <c r="D24" s="29"/>
      <c r="E24" s="29"/>
      <c r="F24" s="29"/>
      <c r="G24" s="29"/>
      <c r="H24" s="29"/>
    </row>
    <row r="25" spans="1:8" ht="15" customHeight="1" hidden="1">
      <c r="A25" s="29"/>
      <c r="B25" s="602" t="s">
        <v>29</v>
      </c>
      <c r="C25" s="602"/>
      <c r="D25" s="602"/>
      <c r="E25" s="29"/>
      <c r="F25" s="29"/>
      <c r="G25" s="29"/>
      <c r="H25" s="29"/>
    </row>
    <row r="26" spans="2:3" ht="15.75">
      <c r="B26" s="30"/>
      <c r="C26" s="30"/>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00B0F0"/>
  </sheetPr>
  <dimension ref="A1:Q36"/>
  <sheetViews>
    <sheetView showZeros="0" zoomScale="85" zoomScaleNormal="85" zoomScaleSheetLayoutView="85" zoomScalePageLayoutView="0" workbookViewId="0" topLeftCell="A11">
      <selection activeCell="C11" sqref="C11:N25"/>
    </sheetView>
  </sheetViews>
  <sheetFormatPr defaultColWidth="9.00390625" defaultRowHeight="15.75"/>
  <cols>
    <col min="1" max="1" width="4.125" style="185" customWidth="1"/>
    <col min="2" max="2" width="23.25390625" style="232" customWidth="1"/>
    <col min="3" max="3" width="11.875" style="232" customWidth="1"/>
    <col min="4" max="4" width="9.625" style="232" customWidth="1"/>
    <col min="5" max="5" width="9.50390625" style="232" customWidth="1"/>
    <col min="6" max="6" width="9.125" style="232" customWidth="1"/>
    <col min="7" max="7" width="8.375" style="232" customWidth="1"/>
    <col min="8" max="8" width="8.50390625" style="232" customWidth="1"/>
    <col min="9" max="11" width="7.75390625" style="232" customWidth="1"/>
    <col min="12" max="12" width="9.00390625" style="232" customWidth="1"/>
    <col min="13" max="13" width="9.50390625" style="232" customWidth="1"/>
    <col min="14" max="14" width="8.75390625" style="232" customWidth="1"/>
    <col min="15" max="16384" width="9.00390625" style="232" customWidth="1"/>
  </cols>
  <sheetData>
    <row r="1" spans="1:14" ht="19.5" customHeight="1">
      <c r="A1" s="627" t="s">
        <v>374</v>
      </c>
      <c r="B1" s="627"/>
      <c r="C1" s="627"/>
      <c r="D1" s="627"/>
      <c r="E1" s="135"/>
      <c r="F1"/>
      <c r="G1"/>
      <c r="H1"/>
      <c r="I1"/>
      <c r="J1"/>
      <c r="K1"/>
      <c r="L1"/>
      <c r="M1"/>
      <c r="N1" s="238"/>
    </row>
    <row r="2" spans="1:16" ht="29.25" customHeight="1">
      <c r="A2" s="628" t="s">
        <v>376</v>
      </c>
      <c r="B2" s="628"/>
      <c r="C2" s="628"/>
      <c r="D2" s="628"/>
      <c r="E2" s="173"/>
      <c r="F2" s="159"/>
      <c r="G2" s="159"/>
      <c r="H2" s="159"/>
      <c r="I2" s="159"/>
      <c r="J2" s="159"/>
      <c r="K2" s="159"/>
      <c r="L2" s="159"/>
      <c r="M2" s="159"/>
      <c r="N2" s="258"/>
      <c r="P2" s="233"/>
    </row>
    <row r="3" spans="1:16" ht="39" customHeight="1">
      <c r="A3" s="629" t="s">
        <v>433</v>
      </c>
      <c r="B3" s="630"/>
      <c r="C3" s="630"/>
      <c r="D3" s="630"/>
      <c r="E3" s="630"/>
      <c r="F3" s="630"/>
      <c r="G3" s="630"/>
      <c r="H3" s="630"/>
      <c r="I3" s="630"/>
      <c r="J3" s="630"/>
      <c r="K3" s="630"/>
      <c r="L3" s="630"/>
      <c r="M3" s="630"/>
      <c r="N3" s="630"/>
      <c r="P3" s="235"/>
    </row>
    <row r="4" spans="1:16" ht="16.5" customHeight="1">
      <c r="A4" s="630" t="str">
        <f>TT!B3</f>
        <v>09 tháng năm 2017</v>
      </c>
      <c r="B4" s="630"/>
      <c r="C4" s="630"/>
      <c r="D4" s="630"/>
      <c r="E4" s="630"/>
      <c r="F4" s="630"/>
      <c r="G4" s="630"/>
      <c r="H4" s="630"/>
      <c r="I4" s="630"/>
      <c r="J4" s="630"/>
      <c r="K4" s="630"/>
      <c r="L4" s="630"/>
      <c r="M4" s="630"/>
      <c r="N4" s="630"/>
      <c r="P4" s="235"/>
    </row>
    <row r="5" spans="1:16" ht="16.5" customHeight="1">
      <c r="A5" s="159"/>
      <c r="B5" s="160"/>
      <c r="C5" s="160"/>
      <c r="D5" s="160"/>
      <c r="E5" s="160"/>
      <c r="F5" s="161"/>
      <c r="G5" s="162"/>
      <c r="H5" s="162"/>
      <c r="I5" s="162"/>
      <c r="J5" s="161"/>
      <c r="K5" s="613" t="s">
        <v>8</v>
      </c>
      <c r="L5" s="613"/>
      <c r="M5" s="613"/>
      <c r="N5" s="613"/>
      <c r="P5" s="235"/>
    </row>
    <row r="6" spans="1:16" ht="18.75" customHeight="1">
      <c r="A6" s="618" t="s">
        <v>367</v>
      </c>
      <c r="B6" s="619"/>
      <c r="C6" s="632" t="s">
        <v>18</v>
      </c>
      <c r="D6" s="632" t="s">
        <v>398</v>
      </c>
      <c r="E6" s="634"/>
      <c r="F6" s="634"/>
      <c r="G6" s="634"/>
      <c r="H6" s="634"/>
      <c r="I6" s="634"/>
      <c r="J6" s="634"/>
      <c r="K6" s="634"/>
      <c r="L6" s="634"/>
      <c r="M6" s="634"/>
      <c r="N6" s="635"/>
      <c r="P6" s="235"/>
    </row>
    <row r="7" spans="1:16" ht="20.25" customHeight="1">
      <c r="A7" s="620"/>
      <c r="B7" s="621"/>
      <c r="C7" s="633"/>
      <c r="D7" s="636" t="s">
        <v>399</v>
      </c>
      <c r="E7" s="638" t="s">
        <v>400</v>
      </c>
      <c r="F7" s="639"/>
      <c r="G7" s="640"/>
      <c r="H7" s="631" t="s">
        <v>401</v>
      </c>
      <c r="I7" s="631" t="s">
        <v>402</v>
      </c>
      <c r="J7" s="631" t="s">
        <v>403</v>
      </c>
      <c r="K7" s="631" t="s">
        <v>404</v>
      </c>
      <c r="L7" s="631" t="s">
        <v>405</v>
      </c>
      <c r="M7" s="631" t="s">
        <v>406</v>
      </c>
      <c r="N7" s="631" t="s">
        <v>407</v>
      </c>
      <c r="O7" s="235"/>
      <c r="P7" s="235"/>
    </row>
    <row r="8" spans="1:16" ht="21" customHeight="1">
      <c r="A8" s="620"/>
      <c r="B8" s="621"/>
      <c r="C8" s="633"/>
      <c r="D8" s="636"/>
      <c r="E8" s="614" t="s">
        <v>17</v>
      </c>
      <c r="F8" s="616" t="s">
        <v>7</v>
      </c>
      <c r="G8" s="617"/>
      <c r="H8" s="631"/>
      <c r="I8" s="631"/>
      <c r="J8" s="631"/>
      <c r="K8" s="631"/>
      <c r="L8" s="631"/>
      <c r="M8" s="631"/>
      <c r="N8" s="631"/>
      <c r="O8" s="624"/>
      <c r="P8" s="624"/>
    </row>
    <row r="9" spans="1:16" ht="24.75" customHeight="1">
      <c r="A9" s="622"/>
      <c r="B9" s="623"/>
      <c r="C9" s="633"/>
      <c r="D9" s="637"/>
      <c r="E9" s="615"/>
      <c r="F9" s="240" t="s">
        <v>408</v>
      </c>
      <c r="G9" s="242" t="s">
        <v>409</v>
      </c>
      <c r="H9" s="615"/>
      <c r="I9" s="615"/>
      <c r="J9" s="615"/>
      <c r="K9" s="615"/>
      <c r="L9" s="615"/>
      <c r="M9" s="615"/>
      <c r="N9" s="615"/>
      <c r="O9" s="241"/>
      <c r="P9" s="241"/>
    </row>
    <row r="10" spans="1:16" s="245" customFormat="1" ht="18.75" customHeight="1">
      <c r="A10" s="625" t="s">
        <v>368</v>
      </c>
      <c r="B10" s="626"/>
      <c r="C10" s="243">
        <v>1</v>
      </c>
      <c r="D10" s="243">
        <v>2</v>
      </c>
      <c r="E10" s="243">
        <v>3</v>
      </c>
      <c r="F10" s="243">
        <v>4</v>
      </c>
      <c r="G10" s="243">
        <v>5</v>
      </c>
      <c r="H10" s="243">
        <v>6</v>
      </c>
      <c r="I10" s="243">
        <v>7</v>
      </c>
      <c r="J10" s="243">
        <v>8</v>
      </c>
      <c r="K10" s="243">
        <v>9</v>
      </c>
      <c r="L10" s="243">
        <v>10</v>
      </c>
      <c r="M10" s="243">
        <v>11</v>
      </c>
      <c r="N10" s="243">
        <v>12</v>
      </c>
      <c r="O10" s="244"/>
      <c r="P10" s="244"/>
    </row>
    <row r="11" spans="1:17" ht="31.5" customHeight="1">
      <c r="A11" s="246" t="s">
        <v>0</v>
      </c>
      <c r="B11" s="259" t="s">
        <v>410</v>
      </c>
      <c r="C11" s="248">
        <f>'[6]01'!C11</f>
        <v>554297</v>
      </c>
      <c r="D11" s="248">
        <f>'[6]01'!D11</f>
        <v>147479</v>
      </c>
      <c r="E11" s="248">
        <f>'[6]01'!E11</f>
        <v>177595</v>
      </c>
      <c r="F11" s="248">
        <f>'[6]01'!F11</f>
        <v>36339</v>
      </c>
      <c r="G11" s="248">
        <f>'[6]01'!G11</f>
        <v>141256</v>
      </c>
      <c r="H11" s="248">
        <f>'[6]01'!H11</f>
        <v>1835</v>
      </c>
      <c r="I11" s="248">
        <f>'[6]01'!I11</f>
        <v>191304</v>
      </c>
      <c r="J11" s="248">
        <f>'[6]01'!J11</f>
        <v>24931</v>
      </c>
      <c r="K11" s="248">
        <f>'[6]01'!K11</f>
        <v>2705</v>
      </c>
      <c r="L11" s="248">
        <f>'[6]01'!L11</f>
        <v>152</v>
      </c>
      <c r="M11" s="248">
        <f>'[6]01'!M11</f>
        <v>15</v>
      </c>
      <c r="N11" s="248">
        <f>'[6]01'!N11</f>
        <v>8281</v>
      </c>
      <c r="O11" s="235"/>
      <c r="P11" s="235"/>
      <c r="Q11" s="249"/>
    </row>
    <row r="12" spans="1:16" ht="31.5" customHeight="1">
      <c r="A12" s="250">
        <v>1</v>
      </c>
      <c r="B12" s="260" t="s">
        <v>411</v>
      </c>
      <c r="C12" s="248">
        <f>'[6]01'!C12</f>
        <v>172437</v>
      </c>
      <c r="D12" s="248">
        <f>'[6]01'!D12</f>
        <v>61480</v>
      </c>
      <c r="E12" s="248">
        <f>'[6]01'!E12</f>
        <v>86593</v>
      </c>
      <c r="F12" s="248">
        <f>'[6]01'!F12</f>
        <v>19719</v>
      </c>
      <c r="G12" s="248">
        <f>'[6]01'!G12</f>
        <v>66874</v>
      </c>
      <c r="H12" s="248">
        <f>'[6]01'!H12</f>
        <v>99</v>
      </c>
      <c r="I12" s="248">
        <f>'[6]01'!I12</f>
        <v>8811</v>
      </c>
      <c r="J12" s="248">
        <f>'[6]01'!J12</f>
        <v>14159</v>
      </c>
      <c r="K12" s="248">
        <f>'[6]01'!K12</f>
        <v>962</v>
      </c>
      <c r="L12" s="248">
        <f>'[6]01'!L12</f>
        <v>37</v>
      </c>
      <c r="M12" s="248">
        <f>'[6]01'!M12</f>
        <v>1</v>
      </c>
      <c r="N12" s="248">
        <f>'[6]01'!N12</f>
        <v>295</v>
      </c>
      <c r="O12" s="235"/>
      <c r="P12" s="235"/>
    </row>
    <row r="13" spans="1:16" ht="31.5" customHeight="1">
      <c r="A13" s="250">
        <v>2</v>
      </c>
      <c r="B13" s="260" t="s">
        <v>412</v>
      </c>
      <c r="C13" s="248">
        <f>'[6]01'!C13</f>
        <v>381860</v>
      </c>
      <c r="D13" s="248">
        <f>'[6]01'!D13</f>
        <v>85999</v>
      </c>
      <c r="E13" s="248">
        <f>'[6]01'!E13</f>
        <v>91002</v>
      </c>
      <c r="F13" s="248">
        <f>'[6]01'!F13</f>
        <v>16620</v>
      </c>
      <c r="G13" s="248">
        <f>'[6]01'!G13</f>
        <v>74382</v>
      </c>
      <c r="H13" s="248">
        <f>'[6]01'!H13</f>
        <v>1736</v>
      </c>
      <c r="I13" s="248">
        <f>'[6]01'!I13</f>
        <v>182493</v>
      </c>
      <c r="J13" s="248">
        <f>'[6]01'!J13</f>
        <v>10772</v>
      </c>
      <c r="K13" s="248">
        <f>'[6]01'!K13</f>
        <v>1743</v>
      </c>
      <c r="L13" s="248">
        <f>'[6]01'!L13</f>
        <v>115</v>
      </c>
      <c r="M13" s="248">
        <f>'[6]01'!M13</f>
        <v>14</v>
      </c>
      <c r="N13" s="248">
        <f>'[6]01'!N13</f>
        <v>7986</v>
      </c>
      <c r="O13" s="235"/>
      <c r="P13" s="235"/>
    </row>
    <row r="14" spans="1:16" ht="31.5" customHeight="1">
      <c r="A14" s="253" t="s">
        <v>1</v>
      </c>
      <c r="B14" s="261" t="s">
        <v>413</v>
      </c>
      <c r="C14" s="248">
        <f>'[6]01'!C14</f>
        <v>5702</v>
      </c>
      <c r="D14" s="248">
        <f>'[6]01'!D14</f>
        <v>848</v>
      </c>
      <c r="E14" s="248">
        <f>'[6]01'!E14</f>
        <v>4148</v>
      </c>
      <c r="F14" s="248">
        <f>'[6]01'!F14</f>
        <v>444</v>
      </c>
      <c r="G14" s="248">
        <f>'[6]01'!G14</f>
        <v>3704</v>
      </c>
      <c r="H14" s="248">
        <f>'[6]01'!H14</f>
        <v>3</v>
      </c>
      <c r="I14" s="248">
        <f>'[6]01'!I14</f>
        <v>299</v>
      </c>
      <c r="J14" s="248">
        <f>'[6]01'!J14</f>
        <v>377</v>
      </c>
      <c r="K14" s="248">
        <f>'[6]01'!K14</f>
        <v>17</v>
      </c>
      <c r="L14" s="248">
        <f>'[6]01'!L14</f>
        <v>1</v>
      </c>
      <c r="M14" s="248">
        <f>'[6]01'!M14</f>
        <v>1</v>
      </c>
      <c r="N14" s="248">
        <f>'[6]01'!N14</f>
        <v>8</v>
      </c>
      <c r="O14" s="235"/>
      <c r="P14" s="235"/>
    </row>
    <row r="15" spans="1:16" ht="31.5" customHeight="1">
      <c r="A15" s="253" t="s">
        <v>369</v>
      </c>
      <c r="B15" s="261" t="s">
        <v>414</v>
      </c>
      <c r="C15" s="248">
        <f>'[6]01'!C15</f>
        <v>181</v>
      </c>
      <c r="D15" s="248">
        <f>'[6]01'!D15</f>
        <v>99</v>
      </c>
      <c r="E15" s="248">
        <f>'[6]01'!E15</f>
        <v>5</v>
      </c>
      <c r="F15" s="248">
        <f>'[6]01'!F15</f>
        <v>0</v>
      </c>
      <c r="G15" s="248">
        <f>'[6]01'!G15</f>
        <v>5</v>
      </c>
      <c r="H15" s="248">
        <f>'[6]01'!H15</f>
        <v>0</v>
      </c>
      <c r="I15" s="248">
        <f>'[6]01'!I15</f>
        <v>2</v>
      </c>
      <c r="J15" s="248">
        <f>'[6]01'!J15</f>
        <v>62</v>
      </c>
      <c r="K15" s="248">
        <f>'[6]01'!K15</f>
        <v>13</v>
      </c>
      <c r="L15" s="248">
        <f>'[6]01'!L15</f>
        <v>0</v>
      </c>
      <c r="M15" s="248">
        <f>'[6]01'!M15</f>
        <v>0</v>
      </c>
      <c r="N15" s="248">
        <f>'[6]01'!N15</f>
        <v>0</v>
      </c>
      <c r="O15" s="235"/>
      <c r="P15" s="235"/>
    </row>
    <row r="16" spans="1:15" ht="31.5" customHeight="1">
      <c r="A16" s="253" t="s">
        <v>415</v>
      </c>
      <c r="B16" s="261" t="s">
        <v>324</v>
      </c>
      <c r="C16" s="248">
        <f>'[6]01'!C16</f>
        <v>548595</v>
      </c>
      <c r="D16" s="248">
        <f>'[6]01'!D16</f>
        <v>146631</v>
      </c>
      <c r="E16" s="248">
        <f>'[6]01'!E16</f>
        <v>173447</v>
      </c>
      <c r="F16" s="248">
        <f>'[6]01'!F16</f>
        <v>35895</v>
      </c>
      <c r="G16" s="248">
        <f>'[6]01'!G16</f>
        <v>137552</v>
      </c>
      <c r="H16" s="248">
        <f>'[6]01'!H16</f>
        <v>1832</v>
      </c>
      <c r="I16" s="248">
        <f>'[6]01'!I16</f>
        <v>191005</v>
      </c>
      <c r="J16" s="248">
        <f>'[6]01'!J16</f>
        <v>24554</v>
      </c>
      <c r="K16" s="248">
        <f>'[6]01'!K16</f>
        <v>2688</v>
      </c>
      <c r="L16" s="248">
        <f>'[6]01'!L16</f>
        <v>151</v>
      </c>
      <c r="M16" s="248">
        <f>'[6]01'!M16</f>
        <v>14</v>
      </c>
      <c r="N16" s="248">
        <f>'[6]01'!N16</f>
        <v>8273</v>
      </c>
      <c r="O16" s="235"/>
    </row>
    <row r="17" spans="1:15" ht="31.5" customHeight="1">
      <c r="A17" s="253" t="s">
        <v>24</v>
      </c>
      <c r="B17" s="262" t="s">
        <v>416</v>
      </c>
      <c r="C17" s="248">
        <f>'[6]01'!C17</f>
        <v>441051</v>
      </c>
      <c r="D17" s="248">
        <f>'[6]01'!D17</f>
        <v>115328</v>
      </c>
      <c r="E17" s="248">
        <f>'[6]01'!E17</f>
        <v>108624</v>
      </c>
      <c r="F17" s="248">
        <f>'[6]01'!F17</f>
        <v>20215</v>
      </c>
      <c r="G17" s="248">
        <f>'[6]01'!G17</f>
        <v>88409</v>
      </c>
      <c r="H17" s="248">
        <f>'[6]01'!H17</f>
        <v>1808</v>
      </c>
      <c r="I17" s="248">
        <f>'[6]01'!I17</f>
        <v>187280</v>
      </c>
      <c r="J17" s="248">
        <f>'[6]01'!J17</f>
        <v>17496</v>
      </c>
      <c r="K17" s="248">
        <f>'[6]01'!K17</f>
        <v>2104</v>
      </c>
      <c r="L17" s="248">
        <f>'[6]01'!L17</f>
        <v>134</v>
      </c>
      <c r="M17" s="248">
        <f>'[6]01'!M17</f>
        <v>14</v>
      </c>
      <c r="N17" s="248">
        <f>'[6]01'!N17</f>
        <v>8263</v>
      </c>
      <c r="O17" s="235"/>
    </row>
    <row r="18" spans="1:15" ht="31.5" customHeight="1">
      <c r="A18" s="250" t="s">
        <v>417</v>
      </c>
      <c r="B18" s="260" t="s">
        <v>358</v>
      </c>
      <c r="C18" s="248">
        <f>'[6]01'!C18</f>
        <v>332427</v>
      </c>
      <c r="D18" s="248">
        <f>'[6]01'!D18</f>
        <v>75231</v>
      </c>
      <c r="E18" s="248">
        <f>'[6]01'!E18</f>
        <v>68798</v>
      </c>
      <c r="F18" s="248">
        <f>'[6]01'!F18</f>
        <v>12717</v>
      </c>
      <c r="G18" s="248">
        <f>'[6]01'!G18</f>
        <v>56081</v>
      </c>
      <c r="H18" s="248">
        <f>'[6]01'!H18</f>
        <v>1584</v>
      </c>
      <c r="I18" s="248">
        <f>'[6]01'!I18</f>
        <v>169146</v>
      </c>
      <c r="J18" s="248">
        <f>'[6]01'!J18</f>
        <v>8603</v>
      </c>
      <c r="K18" s="248">
        <f>'[6]01'!K18</f>
        <v>1498</v>
      </c>
      <c r="L18" s="248">
        <f>'[6]01'!L18</f>
        <v>24</v>
      </c>
      <c r="M18" s="248">
        <f>'[6]01'!M18</f>
        <v>9</v>
      </c>
      <c r="N18" s="248">
        <f>'[6]01'!N18</f>
        <v>7534</v>
      </c>
      <c r="O18" s="235"/>
    </row>
    <row r="19" spans="1:15" ht="31.5" customHeight="1">
      <c r="A19" s="250" t="s">
        <v>418</v>
      </c>
      <c r="B19" s="260" t="s">
        <v>419</v>
      </c>
      <c r="C19" s="248">
        <f>'[6]01'!C19</f>
        <v>3491</v>
      </c>
      <c r="D19" s="248">
        <f>'[6]01'!D19</f>
        <v>1021</v>
      </c>
      <c r="E19" s="248">
        <f>'[6]01'!E19</f>
        <v>2135</v>
      </c>
      <c r="F19" s="248">
        <f>'[6]01'!F19</f>
        <v>503</v>
      </c>
      <c r="G19" s="248">
        <f>'[6]01'!G19</f>
        <v>1632</v>
      </c>
      <c r="H19" s="248">
        <f>'[6]01'!H19</f>
        <v>2</v>
      </c>
      <c r="I19" s="248">
        <f>'[6]01'!I19</f>
        <v>181</v>
      </c>
      <c r="J19" s="248">
        <f>'[6]01'!J19</f>
        <v>141</v>
      </c>
      <c r="K19" s="248">
        <f>'[6]01'!K19</f>
        <v>7</v>
      </c>
      <c r="L19" s="248">
        <f>'[6]01'!L19</f>
        <v>0</v>
      </c>
      <c r="M19" s="248">
        <f>'[6]01'!M19</f>
        <v>0</v>
      </c>
      <c r="N19" s="248">
        <f>'[6]01'!N19</f>
        <v>4</v>
      </c>
      <c r="O19" s="235"/>
    </row>
    <row r="20" spans="1:15" ht="31.5" customHeight="1">
      <c r="A20" s="250" t="s">
        <v>420</v>
      </c>
      <c r="B20" s="260" t="s">
        <v>421</v>
      </c>
      <c r="C20" s="248">
        <f>'[6]01'!C20</f>
        <v>102282</v>
      </c>
      <c r="D20" s="248">
        <f>'[6]01'!D20</f>
        <v>37433</v>
      </c>
      <c r="E20" s="248">
        <f>'[6]01'!E20</f>
        <v>36935</v>
      </c>
      <c r="F20" s="248">
        <f>'[6]01'!F20</f>
        <v>6807</v>
      </c>
      <c r="G20" s="248">
        <f>'[6]01'!G20</f>
        <v>30128</v>
      </c>
      <c r="H20" s="248">
        <f>'[6]01'!H20</f>
        <v>214</v>
      </c>
      <c r="I20" s="248">
        <f>'[6]01'!I20</f>
        <v>17781</v>
      </c>
      <c r="J20" s="248">
        <f>'[6]01'!J20</f>
        <v>8489</v>
      </c>
      <c r="K20" s="248">
        <f>'[6]01'!K20</f>
        <v>595</v>
      </c>
      <c r="L20" s="248">
        <f>'[6]01'!L20</f>
        <v>110</v>
      </c>
      <c r="M20" s="248">
        <f>'[6]01'!M20</f>
        <v>5</v>
      </c>
      <c r="N20" s="248">
        <f>'[6]01'!N20</f>
        <v>720</v>
      </c>
      <c r="O20" s="235"/>
    </row>
    <row r="21" spans="1:15" ht="31.5" customHeight="1">
      <c r="A21" s="250" t="s">
        <v>422</v>
      </c>
      <c r="B21" s="260" t="s">
        <v>423</v>
      </c>
      <c r="C21" s="248">
        <f>'[6]01'!C21</f>
        <v>1700</v>
      </c>
      <c r="D21" s="248">
        <f>'[6]01'!D21</f>
        <v>1147</v>
      </c>
      <c r="E21" s="248">
        <f>'[6]01'!E21</f>
        <v>375</v>
      </c>
      <c r="F21" s="248">
        <f>'[6]01'!F21</f>
        <v>123</v>
      </c>
      <c r="G21" s="248">
        <f>'[6]01'!G21</f>
        <v>252</v>
      </c>
      <c r="H21" s="248">
        <f>'[6]01'!H21</f>
        <v>0</v>
      </c>
      <c r="I21" s="248">
        <f>'[6]01'!I21</f>
        <v>49</v>
      </c>
      <c r="J21" s="248">
        <f>'[6]01'!J21</f>
        <v>125</v>
      </c>
      <c r="K21" s="248">
        <f>'[6]01'!K21</f>
        <v>4</v>
      </c>
      <c r="L21" s="248">
        <f>'[6]01'!L21</f>
        <v>0</v>
      </c>
      <c r="M21" s="248">
        <f>'[6]01'!M21</f>
        <v>0</v>
      </c>
      <c r="N21" s="248">
        <f>'[6]01'!N21</f>
        <v>0</v>
      </c>
      <c r="O21" s="235"/>
    </row>
    <row r="22" spans="1:15" ht="31.5" customHeight="1">
      <c r="A22" s="250" t="s">
        <v>424</v>
      </c>
      <c r="B22" s="260" t="s">
        <v>425</v>
      </c>
      <c r="C22" s="248">
        <f>'[6]01'!C22</f>
        <v>262</v>
      </c>
      <c r="D22" s="248">
        <f>'[6]01'!D22</f>
        <v>159</v>
      </c>
      <c r="E22" s="248">
        <f>'[6]01'!E22</f>
        <v>19</v>
      </c>
      <c r="F22" s="248">
        <f>'[6]01'!F22</f>
        <v>0</v>
      </c>
      <c r="G22" s="248">
        <f>'[6]01'!G22</f>
        <v>19</v>
      </c>
      <c r="H22" s="248">
        <f>'[6]01'!H22</f>
        <v>2</v>
      </c>
      <c r="I22" s="248">
        <f>'[6]01'!I22</f>
        <v>16</v>
      </c>
      <c r="J22" s="248">
        <f>'[6]01'!J22</f>
        <v>65</v>
      </c>
      <c r="K22" s="248">
        <f>'[6]01'!K22</f>
        <v>0</v>
      </c>
      <c r="L22" s="248">
        <f>'[6]01'!L22</f>
        <v>0</v>
      </c>
      <c r="M22" s="248">
        <f>'[6]01'!M22</f>
        <v>0</v>
      </c>
      <c r="N22" s="248">
        <f>'[6]01'!N22</f>
        <v>1</v>
      </c>
      <c r="O22" s="235"/>
    </row>
    <row r="23" spans="1:15" ht="31.5" customHeight="1">
      <c r="A23" s="250" t="s">
        <v>426</v>
      </c>
      <c r="B23" s="263" t="s">
        <v>427</v>
      </c>
      <c r="C23" s="248">
        <f>'[6]01'!C23</f>
        <v>2</v>
      </c>
      <c r="D23" s="248">
        <f>'[6]01'!D23</f>
        <v>1</v>
      </c>
      <c r="E23" s="248">
        <f>'[6]01'!E23</f>
        <v>0</v>
      </c>
      <c r="F23" s="248">
        <f>'[6]01'!F23</f>
        <v>0</v>
      </c>
      <c r="G23" s="248">
        <f>'[6]01'!G23</f>
        <v>0</v>
      </c>
      <c r="H23" s="248">
        <f>'[6]01'!H23</f>
        <v>0</v>
      </c>
      <c r="I23" s="248">
        <f>'[6]01'!I23</f>
        <v>0</v>
      </c>
      <c r="J23" s="248">
        <f>'[6]01'!J23</f>
        <v>1</v>
      </c>
      <c r="K23" s="248">
        <f>'[6]01'!K23</f>
        <v>0</v>
      </c>
      <c r="L23" s="248">
        <f>'[6]01'!L23</f>
        <v>0</v>
      </c>
      <c r="M23" s="248">
        <f>'[6]01'!M23</f>
        <v>0</v>
      </c>
      <c r="N23" s="248">
        <f>'[6]01'!N23</f>
        <v>0</v>
      </c>
      <c r="O23" s="235"/>
    </row>
    <row r="24" spans="1:15" ht="31.5" customHeight="1">
      <c r="A24" s="250" t="s">
        <v>428</v>
      </c>
      <c r="B24" s="260" t="s">
        <v>429</v>
      </c>
      <c r="C24" s="248">
        <f>'[6]01'!C24</f>
        <v>887</v>
      </c>
      <c r="D24" s="248">
        <f>'[6]01'!D24</f>
        <v>336</v>
      </c>
      <c r="E24" s="248">
        <f>'[6]01'!E24</f>
        <v>362</v>
      </c>
      <c r="F24" s="248">
        <f>'[6]01'!F24</f>
        <v>65</v>
      </c>
      <c r="G24" s="248">
        <f>'[6]01'!G24</f>
        <v>297</v>
      </c>
      <c r="H24" s="248">
        <f>'[6]01'!H24</f>
        <v>6</v>
      </c>
      <c r="I24" s="248">
        <f>'[6]01'!I24</f>
        <v>107</v>
      </c>
      <c r="J24" s="248">
        <f>'[6]01'!J24</f>
        <v>72</v>
      </c>
      <c r="K24" s="248">
        <f>'[6]01'!K24</f>
        <v>0</v>
      </c>
      <c r="L24" s="248">
        <f>'[6]01'!L24</f>
        <v>0</v>
      </c>
      <c r="M24" s="248">
        <f>'[6]01'!M24</f>
        <v>0</v>
      </c>
      <c r="N24" s="248">
        <f>'[6]01'!N24</f>
        <v>4</v>
      </c>
      <c r="O24" s="235"/>
    </row>
    <row r="25" spans="1:15" ht="31.5" customHeight="1">
      <c r="A25" s="253" t="s">
        <v>25</v>
      </c>
      <c r="B25" s="261" t="s">
        <v>430</v>
      </c>
      <c r="C25" s="248">
        <f>'[6]01'!C25</f>
        <v>107544</v>
      </c>
      <c r="D25" s="248">
        <f>'[6]01'!D25</f>
        <v>31303</v>
      </c>
      <c r="E25" s="248">
        <f>'[6]01'!E25</f>
        <v>64823</v>
      </c>
      <c r="F25" s="248">
        <f>'[6]01'!F25</f>
        <v>15680</v>
      </c>
      <c r="G25" s="248">
        <f>'[6]01'!G25</f>
        <v>49143</v>
      </c>
      <c r="H25" s="248">
        <f>'[6]01'!H25</f>
        <v>24</v>
      </c>
      <c r="I25" s="248">
        <f>'[6]01'!I25</f>
        <v>3725</v>
      </c>
      <c r="J25" s="248">
        <f>'[6]01'!J25</f>
        <v>7058</v>
      </c>
      <c r="K25" s="248">
        <f>'[6]01'!K25</f>
        <v>584</v>
      </c>
      <c r="L25" s="248">
        <f>'[6]01'!L25</f>
        <v>17</v>
      </c>
      <c r="M25" s="248">
        <f>'[6]01'!M25</f>
        <v>0</v>
      </c>
      <c r="N25" s="248">
        <f>'[6]01'!N25</f>
        <v>10</v>
      </c>
      <c r="O25" s="235"/>
    </row>
    <row r="26" spans="1:15" s="234" customFormat="1" ht="36.75" customHeight="1">
      <c r="A26" s="253" t="s">
        <v>431</v>
      </c>
      <c r="B26" s="264" t="s">
        <v>434</v>
      </c>
      <c r="C26" s="257">
        <f>(C18+C19)/C17</f>
        <v>0.7616307411161067</v>
      </c>
      <c r="D26" s="257">
        <f aca="true" t="shared" si="0" ref="D26:N26">(D18+D19)/D17</f>
        <v>0.6611750832408435</v>
      </c>
      <c r="E26" s="257">
        <f t="shared" si="0"/>
        <v>0.6530140668728827</v>
      </c>
      <c r="F26" s="257">
        <f t="shared" si="0"/>
        <v>0.6539698243878308</v>
      </c>
      <c r="G26" s="257">
        <f t="shared" si="0"/>
        <v>0.6527955298668687</v>
      </c>
      <c r="H26" s="257">
        <f t="shared" si="0"/>
        <v>0.8772123893805309</v>
      </c>
      <c r="I26" s="257">
        <f t="shared" si="0"/>
        <v>0.9041381888082016</v>
      </c>
      <c r="J26" s="257">
        <f t="shared" si="0"/>
        <v>0.4997713763145862</v>
      </c>
      <c r="K26" s="257">
        <f t="shared" si="0"/>
        <v>0.7153041825095057</v>
      </c>
      <c r="L26" s="257">
        <f t="shared" si="0"/>
        <v>0.1791044776119403</v>
      </c>
      <c r="M26" s="257">
        <f t="shared" si="0"/>
        <v>0.6428571428571429</v>
      </c>
      <c r="N26" s="257">
        <f t="shared" si="0"/>
        <v>0.9122594699261769</v>
      </c>
      <c r="O26" s="235"/>
    </row>
    <row r="27" spans="1:13" ht="22.5" customHeight="1">
      <c r="A27"/>
      <c r="B27"/>
      <c r="C27"/>
      <c r="D27"/>
      <c r="E27"/>
      <c r="F27"/>
      <c r="G27"/>
      <c r="H27"/>
      <c r="J27" s="453" t="str">
        <f>TT!B8</f>
        <v>Hà Nội, ngày 7 tháng 6 năm 2017</v>
      </c>
      <c r="K27" s="453"/>
      <c r="L27" s="453"/>
      <c r="M27" s="453"/>
    </row>
    <row r="28" spans="1:13" ht="15.75">
      <c r="A28"/>
      <c r="B28" s="398" t="s">
        <v>363</v>
      </c>
      <c r="C28" s="398"/>
      <c r="D28"/>
      <c r="E28"/>
      <c r="F28"/>
      <c r="G28"/>
      <c r="H28"/>
      <c r="J28" s="446" t="str">
        <f>TT!B5</f>
        <v>GIÁM ĐỐC</v>
      </c>
      <c r="K28" s="446"/>
      <c r="L28" s="446"/>
      <c r="M28" s="40"/>
    </row>
    <row r="29" spans="1:13" ht="15.75">
      <c r="A29"/>
      <c r="B29" s="137"/>
      <c r="C29" s="137"/>
      <c r="D29"/>
      <c r="E29"/>
      <c r="F29"/>
      <c r="G29"/>
      <c r="H29"/>
      <c r="J29" s="446"/>
      <c r="K29" s="446"/>
      <c r="L29" s="446"/>
      <c r="M29" s="40"/>
    </row>
    <row r="30" spans="1:13" ht="15.75">
      <c r="A30"/>
      <c r="B30" s="137"/>
      <c r="C30" s="137"/>
      <c r="D30"/>
      <c r="E30"/>
      <c r="F30"/>
      <c r="G30"/>
      <c r="H30"/>
      <c r="J30" s="137"/>
      <c r="K30" s="137"/>
      <c r="L30" s="137"/>
      <c r="M30" s="40"/>
    </row>
    <row r="31" spans="1:13" ht="15.75">
      <c r="A31"/>
      <c r="B31" s="137"/>
      <c r="C31" s="137"/>
      <c r="D31"/>
      <c r="E31"/>
      <c r="F31"/>
      <c r="G31"/>
      <c r="H31"/>
      <c r="J31" s="137"/>
      <c r="K31" s="137"/>
      <c r="L31" s="137"/>
      <c r="M31" s="40"/>
    </row>
    <row r="32" spans="1:13" ht="15.75">
      <c r="A32"/>
      <c r="B32" s="137"/>
      <c r="C32" s="137"/>
      <c r="D32"/>
      <c r="E32"/>
      <c r="F32"/>
      <c r="G32"/>
      <c r="H32"/>
      <c r="J32" s="137"/>
      <c r="K32" s="137"/>
      <c r="L32" s="137"/>
      <c r="M32" s="40"/>
    </row>
    <row r="33" spans="1:13" ht="15.75">
      <c r="A33"/>
      <c r="B33" s="137"/>
      <c r="C33" s="137"/>
      <c r="D33"/>
      <c r="E33"/>
      <c r="F33"/>
      <c r="G33"/>
      <c r="H33"/>
      <c r="J33" s="137"/>
      <c r="K33" s="137"/>
      <c r="L33" s="137"/>
      <c r="M33" s="40"/>
    </row>
    <row r="34" spans="1:13" ht="15.75">
      <c r="A34"/>
      <c r="B34" s="137"/>
      <c r="C34" s="137"/>
      <c r="D34"/>
      <c r="E34"/>
      <c r="F34"/>
      <c r="G34"/>
      <c r="H34"/>
      <c r="J34" s="137"/>
      <c r="K34" s="137"/>
      <c r="L34" s="137"/>
      <c r="M34" s="40"/>
    </row>
    <row r="35" spans="1:13" ht="15.75">
      <c r="A35"/>
      <c r="B35" s="137"/>
      <c r="C35" s="137"/>
      <c r="D35"/>
      <c r="E35"/>
      <c r="F35"/>
      <c r="G35"/>
      <c r="H35"/>
      <c r="J35" s="137"/>
      <c r="K35" s="137"/>
      <c r="L35" s="137"/>
      <c r="M35" s="40"/>
    </row>
    <row r="36" spans="1:13" ht="15.75">
      <c r="A36"/>
      <c r="B36" s="398" t="str">
        <f>TT!B7</f>
        <v>Đinh Nam Hải</v>
      </c>
      <c r="C36" s="398"/>
      <c r="D36"/>
      <c r="E36"/>
      <c r="F36"/>
      <c r="G36"/>
      <c r="H36"/>
      <c r="J36" s="446" t="str">
        <f>TT!B6</f>
        <v>Lê Anh Tuấn</v>
      </c>
      <c r="K36" s="446"/>
      <c r="L36" s="446"/>
      <c r="M36" s="40"/>
    </row>
  </sheetData>
  <sheetProtection/>
  <mergeCells count="27">
    <mergeCell ref="C6:C9"/>
    <mergeCell ref="D6:N6"/>
    <mergeCell ref="D7:D9"/>
    <mergeCell ref="E7:G7"/>
    <mergeCell ref="H7:H9"/>
    <mergeCell ref="I7:I9"/>
    <mergeCell ref="J7:J9"/>
    <mergeCell ref="O8:P8"/>
    <mergeCell ref="A10:B10"/>
    <mergeCell ref="A1:D1"/>
    <mergeCell ref="A2:D2"/>
    <mergeCell ref="A3:N3"/>
    <mergeCell ref="A4:N4"/>
    <mergeCell ref="K7:K9"/>
    <mergeCell ref="L7:L9"/>
    <mergeCell ref="M7:M9"/>
    <mergeCell ref="N7:N9"/>
    <mergeCell ref="K5:N5"/>
    <mergeCell ref="J27:M27"/>
    <mergeCell ref="B28:C28"/>
    <mergeCell ref="J28:L28"/>
    <mergeCell ref="J29:L29"/>
    <mergeCell ref="B36:C36"/>
    <mergeCell ref="J36:L36"/>
    <mergeCell ref="E8:E9"/>
    <mergeCell ref="F8:G8"/>
    <mergeCell ref="A6:B9"/>
  </mergeCells>
  <printOptions/>
  <pageMargins left="0.22" right="0" top="0" bottom="0" header="0.23" footer="0.17"/>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rgb="FF00B0F0"/>
  </sheetPr>
  <dimension ref="A1:O36"/>
  <sheetViews>
    <sheetView showZeros="0" zoomScale="85" zoomScaleNormal="85" zoomScaleSheetLayoutView="85" zoomScalePageLayoutView="0" workbookViewId="0" topLeftCell="A7">
      <selection activeCell="C11" sqref="C11:O25"/>
    </sheetView>
  </sheetViews>
  <sheetFormatPr defaultColWidth="9.00390625" defaultRowHeight="15.75"/>
  <cols>
    <col min="1" max="1" width="4.875" style="185" customWidth="1"/>
    <col min="2" max="2" width="23.50390625" style="232" customWidth="1"/>
    <col min="3" max="3" width="11.00390625" style="232" customWidth="1"/>
    <col min="4" max="4" width="9.125" style="232" customWidth="1"/>
    <col min="5" max="5" width="8.375" style="232" customWidth="1"/>
    <col min="6" max="14" width="7.375" style="232" customWidth="1"/>
    <col min="15" max="15" width="8.125" style="232" customWidth="1"/>
    <col min="16" max="16384" width="9.00390625" style="232" customWidth="1"/>
  </cols>
  <sheetData>
    <row r="1" spans="1:15" ht="21" customHeight="1">
      <c r="A1" s="648" t="s">
        <v>374</v>
      </c>
      <c r="B1" s="648"/>
      <c r="C1" s="648"/>
      <c r="D1" s="648"/>
      <c r="E1"/>
      <c r="F1"/>
      <c r="G1"/>
      <c r="H1"/>
      <c r="I1"/>
      <c r="J1"/>
      <c r="K1"/>
      <c r="L1"/>
      <c r="M1"/>
      <c r="N1" s="238"/>
      <c r="O1" s="238"/>
    </row>
    <row r="2" spans="1:15" ht="34.5" customHeight="1">
      <c r="A2" s="649" t="s">
        <v>375</v>
      </c>
      <c r="B2" s="649"/>
      <c r="C2" s="649"/>
      <c r="D2" s="649"/>
      <c r="E2"/>
      <c r="F2"/>
      <c r="G2"/>
      <c r="H2"/>
      <c r="I2"/>
      <c r="J2"/>
      <c r="K2"/>
      <c r="L2"/>
      <c r="M2"/>
      <c r="N2" s="258"/>
      <c r="O2" s="258"/>
    </row>
    <row r="3" spans="1:15" ht="39" customHeight="1">
      <c r="A3" s="642" t="s">
        <v>438</v>
      </c>
      <c r="B3" s="643"/>
      <c r="C3" s="643"/>
      <c r="D3" s="643"/>
      <c r="E3" s="643"/>
      <c r="F3" s="643"/>
      <c r="G3" s="643"/>
      <c r="H3" s="643"/>
      <c r="I3" s="643"/>
      <c r="J3" s="643"/>
      <c r="K3" s="643"/>
      <c r="L3" s="643"/>
      <c r="M3" s="643"/>
      <c r="N3" s="643"/>
      <c r="O3" s="643"/>
    </row>
    <row r="4" spans="1:15" ht="23.25" customHeight="1">
      <c r="A4" s="644" t="str">
        <f>TT!B3</f>
        <v>09 tháng năm 2017</v>
      </c>
      <c r="B4" s="645"/>
      <c r="C4" s="645"/>
      <c r="D4" s="645"/>
      <c r="E4" s="645"/>
      <c r="F4" s="645"/>
      <c r="G4" s="645"/>
      <c r="H4" s="645"/>
      <c r="I4" s="645"/>
      <c r="J4" s="645"/>
      <c r="K4" s="645"/>
      <c r="L4" s="645"/>
      <c r="M4" s="645"/>
      <c r="N4" s="645"/>
      <c r="O4" s="645"/>
    </row>
    <row r="5" spans="1:15" ht="16.5" customHeight="1">
      <c r="A5" s="7"/>
      <c r="B5" s="164"/>
      <c r="C5" s="163"/>
      <c r="D5" s="163"/>
      <c r="E5" s="163"/>
      <c r="F5" s="163"/>
      <c r="G5" s="163"/>
      <c r="H5" s="165"/>
      <c r="I5" s="165"/>
      <c r="J5" s="646" t="s">
        <v>370</v>
      </c>
      <c r="K5" s="646"/>
      <c r="L5" s="646"/>
      <c r="M5" s="646"/>
      <c r="N5" s="646"/>
      <c r="O5" s="646"/>
    </row>
    <row r="6" spans="1:15" ht="18.75" customHeight="1">
      <c r="A6" s="633" t="s">
        <v>367</v>
      </c>
      <c r="B6" s="633"/>
      <c r="C6" s="633" t="s">
        <v>18</v>
      </c>
      <c r="D6" s="633" t="s">
        <v>398</v>
      </c>
      <c r="E6" s="633"/>
      <c r="F6" s="633"/>
      <c r="G6" s="633"/>
      <c r="H6" s="633"/>
      <c r="I6" s="633"/>
      <c r="J6" s="633"/>
      <c r="K6" s="633"/>
      <c r="L6" s="633"/>
      <c r="M6" s="633"/>
      <c r="N6" s="633"/>
      <c r="O6" s="633"/>
    </row>
    <row r="7" spans="1:15" ht="20.25" customHeight="1">
      <c r="A7" s="633"/>
      <c r="B7" s="633"/>
      <c r="C7" s="633"/>
      <c r="D7" s="650" t="s">
        <v>399</v>
      </c>
      <c r="E7" s="647" t="s">
        <v>400</v>
      </c>
      <c r="F7" s="647"/>
      <c r="G7" s="647"/>
      <c r="H7" s="647" t="s">
        <v>401</v>
      </c>
      <c r="I7" s="647" t="s">
        <v>402</v>
      </c>
      <c r="J7" s="647" t="s">
        <v>403</v>
      </c>
      <c r="K7" s="647" t="s">
        <v>404</v>
      </c>
      <c r="L7" s="647" t="s">
        <v>405</v>
      </c>
      <c r="M7" s="647" t="s">
        <v>406</v>
      </c>
      <c r="N7" s="647" t="s">
        <v>435</v>
      </c>
      <c r="O7" s="647" t="s">
        <v>407</v>
      </c>
    </row>
    <row r="8" spans="1:15" ht="19.5" customHeight="1">
      <c r="A8" s="633"/>
      <c r="B8" s="633"/>
      <c r="C8" s="633"/>
      <c r="D8" s="650"/>
      <c r="E8" s="647" t="s">
        <v>17</v>
      </c>
      <c r="F8" s="647" t="s">
        <v>7</v>
      </c>
      <c r="G8" s="647"/>
      <c r="H8" s="647"/>
      <c r="I8" s="647"/>
      <c r="J8" s="647"/>
      <c r="K8" s="647"/>
      <c r="L8" s="647"/>
      <c r="M8" s="647"/>
      <c r="N8" s="647"/>
      <c r="O8" s="647"/>
    </row>
    <row r="9" spans="1:15" ht="39.75" customHeight="1">
      <c r="A9" s="633"/>
      <c r="B9" s="633"/>
      <c r="C9" s="633"/>
      <c r="D9" s="650"/>
      <c r="E9" s="647"/>
      <c r="F9" s="242" t="s">
        <v>436</v>
      </c>
      <c r="G9" s="242" t="s">
        <v>437</v>
      </c>
      <c r="H9" s="647"/>
      <c r="I9" s="647"/>
      <c r="J9" s="647"/>
      <c r="K9" s="647"/>
      <c r="L9" s="647"/>
      <c r="M9" s="647"/>
      <c r="N9" s="647"/>
      <c r="O9" s="647"/>
    </row>
    <row r="10" spans="1:15" s="245" customFormat="1" ht="17.25" customHeight="1">
      <c r="A10" s="641" t="s">
        <v>368</v>
      </c>
      <c r="B10" s="641"/>
      <c r="C10" s="265">
        <v>1</v>
      </c>
      <c r="D10" s="265">
        <v>2</v>
      </c>
      <c r="E10" s="265">
        <v>3</v>
      </c>
      <c r="F10" s="265">
        <v>4</v>
      </c>
      <c r="G10" s="265">
        <v>5</v>
      </c>
      <c r="H10" s="265">
        <v>6</v>
      </c>
      <c r="I10" s="265">
        <v>7</v>
      </c>
      <c r="J10" s="265">
        <v>8</v>
      </c>
      <c r="K10" s="265">
        <v>9</v>
      </c>
      <c r="L10" s="265">
        <v>10</v>
      </c>
      <c r="M10" s="265">
        <v>11</v>
      </c>
      <c r="N10" s="265">
        <v>12</v>
      </c>
      <c r="O10" s="265">
        <v>13</v>
      </c>
    </row>
    <row r="11" spans="1:15" ht="28.5" customHeight="1">
      <c r="A11" s="253" t="s">
        <v>0</v>
      </c>
      <c r="B11" s="268" t="s">
        <v>410</v>
      </c>
      <c r="C11" s="248">
        <f>'[6]02'!C11</f>
        <v>182450</v>
      </c>
      <c r="D11" s="248">
        <f>'[6]02'!D11</f>
        <v>116914</v>
      </c>
      <c r="E11" s="248">
        <f>'[6]02'!E11</f>
        <v>18128</v>
      </c>
      <c r="F11" s="248">
        <f>'[6]02'!F11</f>
        <v>47</v>
      </c>
      <c r="G11" s="248">
        <f>'[6]02'!G11</f>
        <v>18081</v>
      </c>
      <c r="H11" s="248">
        <f>'[6]02'!H11</f>
        <v>32</v>
      </c>
      <c r="I11" s="248">
        <f>'[6]02'!I11</f>
        <v>27063</v>
      </c>
      <c r="J11" s="248">
        <f>'[6]02'!J11</f>
        <v>17662</v>
      </c>
      <c r="K11" s="248">
        <f>'[6]02'!K11</f>
        <v>2346</v>
      </c>
      <c r="L11" s="248">
        <f>'[6]02'!L11</f>
        <v>10</v>
      </c>
      <c r="M11" s="248">
        <f>'[6]02'!M11</f>
        <v>286</v>
      </c>
      <c r="N11" s="248">
        <f>'[6]02'!N11</f>
        <v>4</v>
      </c>
      <c r="O11" s="248">
        <f>'[6]02'!O11</f>
        <v>5</v>
      </c>
    </row>
    <row r="12" spans="1:15" s="266" customFormat="1" ht="28.5" customHeight="1">
      <c r="A12" s="250">
        <v>1</v>
      </c>
      <c r="B12" s="260" t="s">
        <v>411</v>
      </c>
      <c r="C12" s="248">
        <f>'[6]02'!C12</f>
        <v>117884</v>
      </c>
      <c r="D12" s="248">
        <f>'[6]02'!D12</f>
        <v>82168</v>
      </c>
      <c r="E12" s="248">
        <f>'[6]02'!E12</f>
        <v>9021</v>
      </c>
      <c r="F12" s="248">
        <f>'[6]02'!F12</f>
        <v>26</v>
      </c>
      <c r="G12" s="248">
        <f>'[6]02'!G12</f>
        <v>8995</v>
      </c>
      <c r="H12" s="248">
        <f>'[6]02'!H12</f>
        <v>17</v>
      </c>
      <c r="I12" s="248">
        <f>'[6]02'!I12</f>
        <v>12694</v>
      </c>
      <c r="J12" s="248">
        <f>'[6]02'!J12</f>
        <v>12472</v>
      </c>
      <c r="K12" s="248">
        <f>'[6]02'!K12</f>
        <v>1424</v>
      </c>
      <c r="L12" s="248">
        <f>'[6]02'!L12</f>
        <v>7</v>
      </c>
      <c r="M12" s="248">
        <f>'[6]02'!M12</f>
        <v>77</v>
      </c>
      <c r="N12" s="248">
        <f>'[6]02'!N12</f>
        <v>0</v>
      </c>
      <c r="O12" s="248">
        <f>'[6]02'!O12</f>
        <v>4</v>
      </c>
    </row>
    <row r="13" spans="1:15" s="266" customFormat="1" ht="28.5" customHeight="1">
      <c r="A13" s="250">
        <v>2</v>
      </c>
      <c r="B13" s="260" t="s">
        <v>412</v>
      </c>
      <c r="C13" s="248">
        <f>'[6]02'!C13</f>
        <v>64566</v>
      </c>
      <c r="D13" s="248">
        <f>'[6]02'!D13</f>
        <v>34746</v>
      </c>
      <c r="E13" s="248">
        <f>'[6]02'!E13</f>
        <v>9107</v>
      </c>
      <c r="F13" s="248">
        <f>'[6]02'!F13</f>
        <v>21</v>
      </c>
      <c r="G13" s="248">
        <f>'[6]02'!G13</f>
        <v>9086</v>
      </c>
      <c r="H13" s="248">
        <f>'[6]02'!H13</f>
        <v>15</v>
      </c>
      <c r="I13" s="248">
        <f>'[6]02'!I13</f>
        <v>14369</v>
      </c>
      <c r="J13" s="248">
        <f>'[6]02'!J13</f>
        <v>5190</v>
      </c>
      <c r="K13" s="248">
        <f>'[6]02'!K13</f>
        <v>922</v>
      </c>
      <c r="L13" s="248">
        <f>'[6]02'!L13</f>
        <v>3</v>
      </c>
      <c r="M13" s="248">
        <f>'[6]02'!M13</f>
        <v>209</v>
      </c>
      <c r="N13" s="248">
        <f>'[6]02'!N13</f>
        <v>4</v>
      </c>
      <c r="O13" s="248">
        <f>'[6]02'!O13</f>
        <v>1</v>
      </c>
    </row>
    <row r="14" spans="1:15" ht="28.5" customHeight="1">
      <c r="A14" s="253" t="s">
        <v>1</v>
      </c>
      <c r="B14" s="261" t="s">
        <v>413</v>
      </c>
      <c r="C14" s="248">
        <f>'[6]02'!C14</f>
        <v>2818</v>
      </c>
      <c r="D14" s="248">
        <f>'[6]02'!D14</f>
        <v>1061</v>
      </c>
      <c r="E14" s="248">
        <f>'[6]02'!E14</f>
        <v>784</v>
      </c>
      <c r="F14" s="248">
        <f>'[6]02'!F14</f>
        <v>0</v>
      </c>
      <c r="G14" s="248">
        <f>'[6]02'!G14</f>
        <v>784</v>
      </c>
      <c r="H14" s="248">
        <f>'[6]02'!H14</f>
        <v>0</v>
      </c>
      <c r="I14" s="248">
        <f>'[6]02'!I14</f>
        <v>516</v>
      </c>
      <c r="J14" s="248">
        <f>'[6]02'!J14</f>
        <v>432</v>
      </c>
      <c r="K14" s="248">
        <f>'[6]02'!K14</f>
        <v>15</v>
      </c>
      <c r="L14" s="248">
        <f>'[6]02'!L14</f>
        <v>0</v>
      </c>
      <c r="M14" s="248">
        <f>'[6]02'!M14</f>
        <v>10</v>
      </c>
      <c r="N14" s="248">
        <f>'[6]02'!N14</f>
        <v>0</v>
      </c>
      <c r="O14" s="248">
        <f>'[6]02'!O14</f>
        <v>0</v>
      </c>
    </row>
    <row r="15" spans="1:15" ht="28.5" customHeight="1">
      <c r="A15" s="253" t="s">
        <v>369</v>
      </c>
      <c r="B15" s="261" t="s">
        <v>414</v>
      </c>
      <c r="C15" s="248">
        <f>'[6]02'!C15</f>
        <v>312</v>
      </c>
      <c r="D15" s="248">
        <f>'[6]02'!D15</f>
        <v>158</v>
      </c>
      <c r="E15" s="248">
        <f>'[6]02'!E15</f>
        <v>8</v>
      </c>
      <c r="F15" s="248">
        <f>'[6]02'!F15</f>
        <v>0</v>
      </c>
      <c r="G15" s="248">
        <f>'[6]02'!G15</f>
        <v>8</v>
      </c>
      <c r="H15" s="248">
        <f>'[6]02'!H15</f>
        <v>0</v>
      </c>
      <c r="I15" s="248">
        <f>'[6]02'!I15</f>
        <v>3</v>
      </c>
      <c r="J15" s="248">
        <f>'[6]02'!J15</f>
        <v>121</v>
      </c>
      <c r="K15" s="248">
        <f>'[6]02'!K15</f>
        <v>22</v>
      </c>
      <c r="L15" s="248">
        <f>'[6]02'!L15</f>
        <v>0</v>
      </c>
      <c r="M15" s="248">
        <f>'[6]02'!M15</f>
        <v>0</v>
      </c>
      <c r="N15" s="248">
        <f>'[6]02'!N15</f>
        <v>0</v>
      </c>
      <c r="O15" s="248">
        <f>'[6]02'!O15</f>
        <v>0</v>
      </c>
    </row>
    <row r="16" spans="1:15" ht="28.5" customHeight="1">
      <c r="A16" s="253" t="s">
        <v>415</v>
      </c>
      <c r="B16" s="261" t="s">
        <v>324</v>
      </c>
      <c r="C16" s="248">
        <f>'[6]02'!C16</f>
        <v>179632</v>
      </c>
      <c r="D16" s="248">
        <f>'[6]02'!D16</f>
        <v>115853</v>
      </c>
      <c r="E16" s="248">
        <f>'[6]02'!E16</f>
        <v>17344</v>
      </c>
      <c r="F16" s="248">
        <f>'[6]02'!F16</f>
        <v>47</v>
      </c>
      <c r="G16" s="248">
        <f>'[6]02'!G16</f>
        <v>17297</v>
      </c>
      <c r="H16" s="248">
        <f>'[6]02'!H16</f>
        <v>32</v>
      </c>
      <c r="I16" s="248">
        <f>'[6]02'!I16</f>
        <v>26547</v>
      </c>
      <c r="J16" s="248">
        <f>'[6]02'!J16</f>
        <v>17230</v>
      </c>
      <c r="K16" s="248">
        <f>'[6]02'!K16</f>
        <v>2331</v>
      </c>
      <c r="L16" s="248">
        <f>'[6]02'!L16</f>
        <v>10</v>
      </c>
      <c r="M16" s="248">
        <f>'[6]02'!M16</f>
        <v>276</v>
      </c>
      <c r="N16" s="248">
        <f>'[6]02'!N16</f>
        <v>4</v>
      </c>
      <c r="O16" s="248">
        <f>'[6]02'!O16</f>
        <v>5</v>
      </c>
    </row>
    <row r="17" spans="1:15" ht="28.5" customHeight="1">
      <c r="A17" s="253" t="s">
        <v>24</v>
      </c>
      <c r="B17" s="261" t="s">
        <v>416</v>
      </c>
      <c r="C17" s="248">
        <f>'[6]02'!C17</f>
        <v>138362</v>
      </c>
      <c r="D17" s="248">
        <f>'[6]02'!D17</f>
        <v>89049</v>
      </c>
      <c r="E17" s="248">
        <f>'[6]02'!E17</f>
        <v>11284</v>
      </c>
      <c r="F17" s="248">
        <f>'[6]02'!F17</f>
        <v>38</v>
      </c>
      <c r="G17" s="248">
        <f>'[6]02'!G17</f>
        <v>11246</v>
      </c>
      <c r="H17" s="248">
        <f>'[6]02'!H17</f>
        <v>44</v>
      </c>
      <c r="I17" s="248">
        <f>'[6]02'!I17</f>
        <v>22511</v>
      </c>
      <c r="J17" s="248">
        <f>'[6]02'!J17</f>
        <v>13488</v>
      </c>
      <c r="K17" s="248">
        <f>'[6]02'!K17</f>
        <v>1768</v>
      </c>
      <c r="L17" s="248">
        <f>'[6]02'!L17</f>
        <v>8</v>
      </c>
      <c r="M17" s="248">
        <f>'[6]02'!M17</f>
        <v>203</v>
      </c>
      <c r="N17" s="248">
        <f>'[6]02'!N17</f>
        <v>3</v>
      </c>
      <c r="O17" s="248">
        <f>'[6]02'!O17</f>
        <v>4</v>
      </c>
    </row>
    <row r="18" spans="1:15" ht="28.5" customHeight="1">
      <c r="A18" s="250" t="s">
        <v>417</v>
      </c>
      <c r="B18" s="260" t="s">
        <v>358</v>
      </c>
      <c r="C18" s="248">
        <f>'[6]02'!C18</f>
        <v>27129</v>
      </c>
      <c r="D18" s="248">
        <f>'[6]02'!D18</f>
        <v>14365</v>
      </c>
      <c r="E18" s="248">
        <f>'[6]02'!E18</f>
        <v>4310</v>
      </c>
      <c r="F18" s="248">
        <f>'[6]02'!F18</f>
        <v>7</v>
      </c>
      <c r="G18" s="248">
        <f>'[6]02'!G18</f>
        <v>4303</v>
      </c>
      <c r="H18" s="248">
        <f>'[6]02'!H18</f>
        <v>16</v>
      </c>
      <c r="I18" s="248">
        <f>'[6]02'!I18</f>
        <v>6346</v>
      </c>
      <c r="J18" s="248">
        <f>'[6]02'!J18</f>
        <v>1535</v>
      </c>
      <c r="K18" s="248">
        <f>'[6]02'!K18</f>
        <v>539</v>
      </c>
      <c r="L18" s="248">
        <f>'[6]02'!L18</f>
        <v>1</v>
      </c>
      <c r="M18" s="248">
        <f>'[6]02'!M18</f>
        <v>16</v>
      </c>
      <c r="N18" s="248">
        <f>'[6]02'!N18</f>
        <v>0</v>
      </c>
      <c r="O18" s="248">
        <f>'[6]02'!O18</f>
        <v>1</v>
      </c>
    </row>
    <row r="19" spans="1:15" ht="28.5" customHeight="1">
      <c r="A19" s="250" t="s">
        <v>418</v>
      </c>
      <c r="B19" s="260" t="s">
        <v>419</v>
      </c>
      <c r="C19" s="248">
        <f>'[6]02'!C19</f>
        <v>6325</v>
      </c>
      <c r="D19" s="248">
        <f>'[6]02'!D19</f>
        <v>4288</v>
      </c>
      <c r="E19" s="248">
        <f>'[6]02'!E19</f>
        <v>351</v>
      </c>
      <c r="F19" s="248">
        <f>'[6]02'!F19</f>
        <v>0</v>
      </c>
      <c r="G19" s="248">
        <f>'[6]02'!G19</f>
        <v>351</v>
      </c>
      <c r="H19" s="248">
        <f>'[6]02'!H19</f>
        <v>2</v>
      </c>
      <c r="I19" s="248">
        <f>'[6]02'!I19</f>
        <v>1093</v>
      </c>
      <c r="J19" s="248">
        <f>'[6]02'!J19</f>
        <v>539</v>
      </c>
      <c r="K19" s="248">
        <f>'[6]02'!K19</f>
        <v>47</v>
      </c>
      <c r="L19" s="248">
        <f>'[6]02'!L19</f>
        <v>0</v>
      </c>
      <c r="M19" s="248">
        <f>'[6]02'!M19</f>
        <v>5</v>
      </c>
      <c r="N19" s="248">
        <f>'[6]02'!N19</f>
        <v>0</v>
      </c>
      <c r="O19" s="248">
        <f>'[6]02'!O19</f>
        <v>0</v>
      </c>
    </row>
    <row r="20" spans="1:15" ht="28.5" customHeight="1">
      <c r="A20" s="250" t="s">
        <v>420</v>
      </c>
      <c r="B20" s="260" t="s">
        <v>421</v>
      </c>
      <c r="C20" s="248">
        <f>'[6]02'!C20</f>
        <v>100371</v>
      </c>
      <c r="D20" s="248">
        <f>'[6]02'!D20</f>
        <v>66704</v>
      </c>
      <c r="E20" s="248">
        <f>'[6]02'!E20</f>
        <v>6491</v>
      </c>
      <c r="F20" s="248">
        <f>'[6]02'!F20</f>
        <v>30</v>
      </c>
      <c r="G20" s="248">
        <f>'[6]02'!G20</f>
        <v>6461</v>
      </c>
      <c r="H20" s="248">
        <f>'[6]02'!H20</f>
        <v>24</v>
      </c>
      <c r="I20" s="248">
        <f>'[6]02'!I20</f>
        <v>14844</v>
      </c>
      <c r="J20" s="248">
        <f>'[6]02'!J20</f>
        <v>10944</v>
      </c>
      <c r="K20" s="248">
        <f>'[6]02'!K20</f>
        <v>1178</v>
      </c>
      <c r="L20" s="248">
        <f>'[6]02'!L20</f>
        <v>6</v>
      </c>
      <c r="M20" s="248">
        <f>'[6]02'!M20</f>
        <v>174</v>
      </c>
      <c r="N20" s="248">
        <f>'[6]02'!N20</f>
        <v>3</v>
      </c>
      <c r="O20" s="248">
        <f>'[6]02'!O20</f>
        <v>3</v>
      </c>
    </row>
    <row r="21" spans="1:15" ht="28.5" customHeight="1">
      <c r="A21" s="250" t="s">
        <v>422</v>
      </c>
      <c r="B21" s="260" t="s">
        <v>423</v>
      </c>
      <c r="C21" s="248">
        <f>'[6]02'!C21</f>
        <v>3174</v>
      </c>
      <c r="D21" s="248">
        <f>'[6]02'!D21</f>
        <v>2677</v>
      </c>
      <c r="E21" s="248">
        <f>'[6]02'!E21</f>
        <v>87</v>
      </c>
      <c r="F21" s="248">
        <f>'[6]02'!F21</f>
        <v>0</v>
      </c>
      <c r="G21" s="248">
        <f>'[6]02'!G21</f>
        <v>87</v>
      </c>
      <c r="H21" s="248">
        <f>'[6]02'!H21</f>
        <v>0</v>
      </c>
      <c r="I21" s="248">
        <f>'[6]02'!I21</f>
        <v>153</v>
      </c>
      <c r="J21" s="248">
        <f>'[6]02'!J21</f>
        <v>254</v>
      </c>
      <c r="K21" s="248">
        <f>'[6]02'!K21</f>
        <v>3</v>
      </c>
      <c r="L21" s="248">
        <f>'[6]02'!L21</f>
        <v>0</v>
      </c>
      <c r="M21" s="248">
        <f>'[6]02'!M21</f>
        <v>0</v>
      </c>
      <c r="N21" s="248">
        <f>'[6]02'!N21</f>
        <v>0</v>
      </c>
      <c r="O21" s="248">
        <f>'[6]02'!O21</f>
        <v>0</v>
      </c>
    </row>
    <row r="22" spans="1:15" ht="28.5" customHeight="1">
      <c r="A22" s="250" t="s">
        <v>424</v>
      </c>
      <c r="B22" s="260" t="s">
        <v>425</v>
      </c>
      <c r="C22" s="248">
        <f>'[6]02'!C22</f>
        <v>355</v>
      </c>
      <c r="D22" s="248">
        <f>'[6]02'!D22</f>
        <v>229</v>
      </c>
      <c r="E22" s="248">
        <f>'[6]02'!E22</f>
        <v>8</v>
      </c>
      <c r="F22" s="248">
        <f>'[6]02'!F22</f>
        <v>0</v>
      </c>
      <c r="G22" s="248">
        <f>'[6]02'!G22</f>
        <v>8</v>
      </c>
      <c r="H22" s="248">
        <f>'[6]02'!H22</f>
        <v>1</v>
      </c>
      <c r="I22" s="248">
        <f>'[6]02'!I22</f>
        <v>21</v>
      </c>
      <c r="J22" s="248">
        <f>'[6]02'!J22</f>
        <v>96</v>
      </c>
      <c r="K22" s="248">
        <f>'[6]02'!K22</f>
        <v>0</v>
      </c>
      <c r="L22" s="248">
        <f>'[6]02'!L22</f>
        <v>0</v>
      </c>
      <c r="M22" s="248">
        <f>'[6]02'!M22</f>
        <v>0</v>
      </c>
      <c r="N22" s="248">
        <f>'[6]02'!N22</f>
        <v>0</v>
      </c>
      <c r="O22" s="248">
        <f>'[6]02'!O22</f>
        <v>0</v>
      </c>
    </row>
    <row r="23" spans="1:15" ht="28.5" customHeight="1">
      <c r="A23" s="250" t="s">
        <v>426</v>
      </c>
      <c r="B23" s="263" t="s">
        <v>427</v>
      </c>
      <c r="C23" s="248">
        <f>'[6]02'!C23</f>
        <v>9</v>
      </c>
      <c r="D23" s="248">
        <f>'[6]02'!D23</f>
        <v>6</v>
      </c>
      <c r="E23" s="248">
        <f>'[6]02'!E23</f>
        <v>0</v>
      </c>
      <c r="F23" s="248">
        <f>'[6]02'!F23</f>
        <v>0</v>
      </c>
      <c r="G23" s="248">
        <f>'[6]02'!G23</f>
        <v>0</v>
      </c>
      <c r="H23" s="248">
        <f>'[6]02'!H23</f>
        <v>0</v>
      </c>
      <c r="I23" s="248">
        <f>'[6]02'!I23</f>
        <v>1</v>
      </c>
      <c r="J23" s="248">
        <f>'[6]02'!J23</f>
        <v>2</v>
      </c>
      <c r="K23" s="248">
        <f>'[6]02'!K23</f>
        <v>0</v>
      </c>
      <c r="L23" s="248">
        <f>'[6]02'!L23</f>
        <v>0</v>
      </c>
      <c r="M23" s="248">
        <f>'[6]02'!M23</f>
        <v>0</v>
      </c>
      <c r="N23" s="248">
        <f>'[6]02'!N23</f>
        <v>0</v>
      </c>
      <c r="O23" s="248">
        <f>'[6]02'!O23</f>
        <v>0</v>
      </c>
    </row>
    <row r="24" spans="1:15" ht="28.5" customHeight="1">
      <c r="A24" s="250" t="s">
        <v>428</v>
      </c>
      <c r="B24" s="260" t="s">
        <v>429</v>
      </c>
      <c r="C24" s="248">
        <f>'[6]02'!C24</f>
        <v>999</v>
      </c>
      <c r="D24" s="248">
        <f>'[6]02'!D24</f>
        <v>780</v>
      </c>
      <c r="E24" s="248">
        <f>'[6]02'!E24</f>
        <v>37</v>
      </c>
      <c r="F24" s="248">
        <f>'[6]02'!F24</f>
        <v>1</v>
      </c>
      <c r="G24" s="248">
        <f>'[6]02'!G24</f>
        <v>36</v>
      </c>
      <c r="H24" s="248">
        <f>'[6]02'!H24</f>
        <v>1</v>
      </c>
      <c r="I24" s="248">
        <f>'[6]02'!I24</f>
        <v>53</v>
      </c>
      <c r="J24" s="248">
        <f>'[6]02'!J24</f>
        <v>118</v>
      </c>
      <c r="K24" s="248">
        <f>'[6]02'!K24</f>
        <v>1</v>
      </c>
      <c r="L24" s="248">
        <f>'[6]02'!L24</f>
        <v>1</v>
      </c>
      <c r="M24" s="248">
        <f>'[6]02'!M24</f>
        <v>8</v>
      </c>
      <c r="N24" s="248">
        <f>'[6]02'!N24</f>
        <v>0</v>
      </c>
      <c r="O24" s="248">
        <f>'[6]02'!O24</f>
        <v>0</v>
      </c>
    </row>
    <row r="25" spans="1:15" ht="28.5" customHeight="1">
      <c r="A25" s="253" t="s">
        <v>25</v>
      </c>
      <c r="B25" s="261" t="s">
        <v>430</v>
      </c>
      <c r="C25" s="248">
        <f>'[6]02'!C25</f>
        <v>41270</v>
      </c>
      <c r="D25" s="248">
        <f>'[6]02'!D25</f>
        <v>26804</v>
      </c>
      <c r="E25" s="248">
        <f>'[6]02'!E25</f>
        <v>6060</v>
      </c>
      <c r="F25" s="248">
        <f>'[6]02'!F25</f>
        <v>9</v>
      </c>
      <c r="G25" s="248">
        <f>'[6]02'!G25</f>
        <v>6051</v>
      </c>
      <c r="H25" s="248">
        <f>'[6]02'!H25</f>
        <v>-12</v>
      </c>
      <c r="I25" s="248">
        <f>'[6]02'!I25</f>
        <v>4036</v>
      </c>
      <c r="J25" s="248">
        <f>'[6]02'!J25</f>
        <v>3742</v>
      </c>
      <c r="K25" s="248">
        <f>'[6]02'!K25</f>
        <v>563</v>
      </c>
      <c r="L25" s="248">
        <f>'[6]02'!L25</f>
        <v>2</v>
      </c>
      <c r="M25" s="248">
        <f>'[6]02'!M25</f>
        <v>73</v>
      </c>
      <c r="N25" s="248">
        <f>'[6]02'!N25</f>
        <v>1</v>
      </c>
      <c r="O25" s="248">
        <f>'[6]02'!O25</f>
        <v>1</v>
      </c>
    </row>
    <row r="26" spans="1:15" ht="32.25" customHeight="1">
      <c r="A26" s="231" t="s">
        <v>431</v>
      </c>
      <c r="B26" s="264" t="s">
        <v>434</v>
      </c>
      <c r="C26" s="267">
        <f>(C18+C19)/C17</f>
        <v>0.24178603951952127</v>
      </c>
      <c r="D26" s="267">
        <f aca="true" t="shared" si="0" ref="D26:O26">(D18+D19)/D17</f>
        <v>0.2094689440645038</v>
      </c>
      <c r="E26" s="267">
        <f t="shared" si="0"/>
        <v>0.413062743707905</v>
      </c>
      <c r="F26" s="267">
        <f t="shared" si="0"/>
        <v>0.18421052631578946</v>
      </c>
      <c r="G26" s="267">
        <f t="shared" si="0"/>
        <v>0.41383603058865376</v>
      </c>
      <c r="H26" s="267">
        <f t="shared" si="0"/>
        <v>0.4090909090909091</v>
      </c>
      <c r="I26" s="267">
        <f t="shared" si="0"/>
        <v>0.3304606636755364</v>
      </c>
      <c r="J26" s="267">
        <f t="shared" si="0"/>
        <v>0.15376631079478054</v>
      </c>
      <c r="K26" s="267">
        <f t="shared" si="0"/>
        <v>0.33144796380090497</v>
      </c>
      <c r="L26" s="267">
        <f t="shared" si="0"/>
        <v>0.125</v>
      </c>
      <c r="M26" s="267">
        <f t="shared" si="0"/>
        <v>0.10344827586206896</v>
      </c>
      <c r="N26" s="267">
        <f t="shared" si="0"/>
        <v>0</v>
      </c>
      <c r="O26" s="267">
        <f t="shared" si="0"/>
        <v>0.25</v>
      </c>
    </row>
    <row r="27" spans="1:15" ht="22.5" customHeight="1">
      <c r="A27"/>
      <c r="B27"/>
      <c r="C27"/>
      <c r="D27"/>
      <c r="E27"/>
      <c r="F27"/>
      <c r="G27"/>
      <c r="H27"/>
      <c r="K27" s="453" t="str">
        <f>TT!B8</f>
        <v>Hà Nội, ngày 7 tháng 6 năm 2017</v>
      </c>
      <c r="L27" s="453"/>
      <c r="M27" s="453"/>
      <c r="N27" s="453"/>
      <c r="O27" s="453"/>
    </row>
    <row r="28" spans="1:14" ht="15.75">
      <c r="A28"/>
      <c r="B28" s="398" t="s">
        <v>363</v>
      </c>
      <c r="C28" s="398"/>
      <c r="D28"/>
      <c r="E28"/>
      <c r="F28"/>
      <c r="G28"/>
      <c r="H28"/>
      <c r="K28" s="446" t="str">
        <f>TT!B5</f>
        <v>GIÁM ĐỐC</v>
      </c>
      <c r="L28" s="446"/>
      <c r="M28" s="446"/>
      <c r="N28" s="40"/>
    </row>
    <row r="29" spans="1:14" ht="15.75">
      <c r="A29"/>
      <c r="B29" s="137"/>
      <c r="C29" s="137"/>
      <c r="D29"/>
      <c r="E29"/>
      <c r="F29"/>
      <c r="G29"/>
      <c r="H29"/>
      <c r="K29" s="446"/>
      <c r="L29" s="446"/>
      <c r="M29" s="446"/>
      <c r="N29" s="40"/>
    </row>
    <row r="30" spans="1:14" ht="15.75">
      <c r="A30"/>
      <c r="B30" s="137"/>
      <c r="C30" s="137"/>
      <c r="D30"/>
      <c r="E30"/>
      <c r="F30"/>
      <c r="G30"/>
      <c r="H30"/>
      <c r="K30" s="137"/>
      <c r="L30" s="137"/>
      <c r="M30" s="137"/>
      <c r="N30" s="40"/>
    </row>
    <row r="31" spans="1:14" ht="15.75">
      <c r="A31"/>
      <c r="B31" s="137"/>
      <c r="C31" s="137"/>
      <c r="D31"/>
      <c r="E31"/>
      <c r="F31"/>
      <c r="G31"/>
      <c r="H31"/>
      <c r="K31" s="137"/>
      <c r="L31" s="137"/>
      <c r="M31" s="137"/>
      <c r="N31" s="40"/>
    </row>
    <row r="32" spans="1:14" ht="15.75">
      <c r="A32"/>
      <c r="B32" s="137"/>
      <c r="C32" s="137"/>
      <c r="D32"/>
      <c r="E32"/>
      <c r="F32"/>
      <c r="G32"/>
      <c r="H32"/>
      <c r="K32" s="137"/>
      <c r="L32" s="137"/>
      <c r="M32" s="137"/>
      <c r="N32" s="40"/>
    </row>
    <row r="33" spans="1:14" ht="15.75">
      <c r="A33"/>
      <c r="B33" s="137"/>
      <c r="C33" s="137"/>
      <c r="D33"/>
      <c r="E33"/>
      <c r="F33"/>
      <c r="G33"/>
      <c r="H33"/>
      <c r="K33" s="137"/>
      <c r="L33" s="137"/>
      <c r="M33" s="137"/>
      <c r="N33" s="40"/>
    </row>
    <row r="34" spans="1:14" ht="15.75">
      <c r="A34"/>
      <c r="B34" s="137"/>
      <c r="C34" s="137"/>
      <c r="D34"/>
      <c r="E34"/>
      <c r="F34"/>
      <c r="G34"/>
      <c r="H34"/>
      <c r="K34" s="137"/>
      <c r="L34" s="137"/>
      <c r="M34" s="137"/>
      <c r="N34" s="40"/>
    </row>
    <row r="35" spans="1:14" ht="15.75">
      <c r="A35"/>
      <c r="B35" s="137"/>
      <c r="C35" s="137"/>
      <c r="D35"/>
      <c r="E35"/>
      <c r="F35"/>
      <c r="G35"/>
      <c r="H35"/>
      <c r="K35" s="137"/>
      <c r="L35" s="137"/>
      <c r="M35" s="137"/>
      <c r="N35" s="40"/>
    </row>
    <row r="36" spans="1:14" ht="15.75">
      <c r="A36"/>
      <c r="B36" s="398" t="str">
        <f>TT!B7</f>
        <v>Đinh Nam Hải</v>
      </c>
      <c r="C36" s="398"/>
      <c r="D36"/>
      <c r="E36"/>
      <c r="F36"/>
      <c r="G36"/>
      <c r="H36"/>
      <c r="K36" s="446" t="str">
        <f>TT!B6</f>
        <v>Lê Anh Tuấn</v>
      </c>
      <c r="L36" s="446"/>
      <c r="M36" s="446"/>
      <c r="N36" s="40"/>
    </row>
  </sheetData>
  <sheetProtection/>
  <mergeCells count="27">
    <mergeCell ref="A1:D1"/>
    <mergeCell ref="A2:D2"/>
    <mergeCell ref="A6:B9"/>
    <mergeCell ref="C6:C9"/>
    <mergeCell ref="D6:O6"/>
    <mergeCell ref="D7:D9"/>
    <mergeCell ref="E7:G7"/>
    <mergeCell ref="H7:H9"/>
    <mergeCell ref="I7:I9"/>
    <mergeCell ref="J7:J9"/>
    <mergeCell ref="A3:O3"/>
    <mergeCell ref="A4:O4"/>
    <mergeCell ref="J5:O5"/>
    <mergeCell ref="L7:L9"/>
    <mergeCell ref="M7:M9"/>
    <mergeCell ref="N7:N9"/>
    <mergeCell ref="O7:O9"/>
    <mergeCell ref="E8:E9"/>
    <mergeCell ref="F8:G8"/>
    <mergeCell ref="K7:K9"/>
    <mergeCell ref="A10:B10"/>
    <mergeCell ref="B28:C28"/>
    <mergeCell ref="K28:M28"/>
    <mergeCell ref="K29:M29"/>
    <mergeCell ref="B36:C36"/>
    <mergeCell ref="K36:M36"/>
    <mergeCell ref="K27:O27"/>
  </mergeCells>
  <printOptions/>
  <pageMargins left="0.45" right="0" top="0.25" bottom="0" header="0.5" footer="0.31"/>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tabColor indexed="11"/>
  </sheetPr>
  <dimension ref="A1:P37"/>
  <sheetViews>
    <sheetView showZeros="0" zoomScale="85" zoomScaleNormal="85" zoomScaleSheetLayoutView="85" zoomScalePageLayoutView="0" workbookViewId="0" topLeftCell="A13">
      <selection activeCell="C11" sqref="C11:N26"/>
    </sheetView>
  </sheetViews>
  <sheetFormatPr defaultColWidth="9.00390625" defaultRowHeight="15.75"/>
  <cols>
    <col min="1" max="1" width="4.125" style="185" customWidth="1"/>
    <col min="2" max="2" width="26.375" style="232" customWidth="1"/>
    <col min="3" max="3" width="12.25390625" style="232" customWidth="1"/>
    <col min="4" max="5" width="9.375" style="232" customWidth="1"/>
    <col min="6" max="6" width="9.50390625" style="232" bestFit="1" customWidth="1"/>
    <col min="7" max="7" width="10.00390625" style="232" customWidth="1"/>
    <col min="8" max="9" width="8.25390625" style="232" customWidth="1"/>
    <col min="10" max="10" width="9.625" style="232" customWidth="1"/>
    <col min="11" max="14" width="8.25390625" style="232" customWidth="1"/>
    <col min="15" max="16384" width="9.00390625" style="232" customWidth="1"/>
  </cols>
  <sheetData>
    <row r="1" spans="1:16" ht="23.25" customHeight="1">
      <c r="A1" s="648" t="s">
        <v>374</v>
      </c>
      <c r="B1" s="648"/>
      <c r="C1" s="648"/>
      <c r="D1" s="648"/>
      <c r="E1"/>
      <c r="F1"/>
      <c r="G1"/>
      <c r="H1"/>
      <c r="I1"/>
      <c r="J1"/>
      <c r="K1"/>
      <c r="L1"/>
      <c r="M1"/>
      <c r="N1" s="234"/>
      <c r="O1" s="234"/>
      <c r="P1" s="234"/>
    </row>
    <row r="2" spans="1:16" ht="30.75" customHeight="1">
      <c r="A2" s="649" t="s">
        <v>377</v>
      </c>
      <c r="B2" s="649"/>
      <c r="C2" s="649"/>
      <c r="D2" s="649"/>
      <c r="E2"/>
      <c r="F2"/>
      <c r="G2"/>
      <c r="H2"/>
      <c r="I2"/>
      <c r="J2"/>
      <c r="K2"/>
      <c r="L2"/>
      <c r="M2"/>
      <c r="N2" s="234"/>
      <c r="O2" s="234"/>
      <c r="P2" s="239"/>
    </row>
    <row r="3" spans="1:16" ht="32.25" customHeight="1">
      <c r="A3" s="652" t="s">
        <v>446</v>
      </c>
      <c r="B3" s="652"/>
      <c r="C3" s="652"/>
      <c r="D3" s="652"/>
      <c r="E3" s="652"/>
      <c r="F3" s="652"/>
      <c r="G3" s="652"/>
      <c r="H3" s="652"/>
      <c r="I3" s="652"/>
      <c r="J3" s="652"/>
      <c r="K3" s="652"/>
      <c r="L3" s="652"/>
      <c r="M3" s="652"/>
      <c r="N3" s="652"/>
      <c r="O3" s="234"/>
      <c r="P3" s="269"/>
    </row>
    <row r="4" spans="1:16" ht="16.5" customHeight="1">
      <c r="A4" s="630" t="str">
        <f>TT!B3</f>
        <v>09 tháng năm 2017</v>
      </c>
      <c r="B4" s="653"/>
      <c r="C4" s="653"/>
      <c r="D4" s="653"/>
      <c r="E4" s="653"/>
      <c r="F4" s="653"/>
      <c r="G4" s="653"/>
      <c r="H4" s="653"/>
      <c r="I4" s="653"/>
      <c r="J4" s="653"/>
      <c r="K4" s="653"/>
      <c r="L4" s="653"/>
      <c r="M4" s="653"/>
      <c r="N4" s="653"/>
      <c r="O4" s="234"/>
      <c r="P4" s="269"/>
    </row>
    <row r="5" spans="1:16" ht="16.5" customHeight="1">
      <c r="A5" s="167"/>
      <c r="B5" s="167"/>
      <c r="C5" s="166"/>
      <c r="D5" s="166"/>
      <c r="E5" s="166"/>
      <c r="F5" s="659"/>
      <c r="G5" s="659"/>
      <c r="H5" s="659"/>
      <c r="I5" s="651"/>
      <c r="J5" s="651"/>
      <c r="K5" s="654" t="s">
        <v>337</v>
      </c>
      <c r="L5" s="655"/>
      <c r="M5" s="655"/>
      <c r="N5" s="655"/>
      <c r="O5" s="234"/>
      <c r="P5" s="269"/>
    </row>
    <row r="6" spans="1:16" ht="18.75" customHeight="1">
      <c r="A6" s="618" t="s">
        <v>367</v>
      </c>
      <c r="B6" s="619"/>
      <c r="C6" s="633" t="s">
        <v>18</v>
      </c>
      <c r="D6" s="632" t="s">
        <v>439</v>
      </c>
      <c r="E6" s="634"/>
      <c r="F6" s="634"/>
      <c r="G6" s="634"/>
      <c r="H6" s="634"/>
      <c r="I6" s="634"/>
      <c r="J6" s="634"/>
      <c r="K6" s="634"/>
      <c r="L6" s="634"/>
      <c r="M6" s="634"/>
      <c r="N6" s="635"/>
      <c r="O6" s="234"/>
      <c r="P6" s="269"/>
    </row>
    <row r="7" spans="1:16" ht="27" customHeight="1">
      <c r="A7" s="620"/>
      <c r="B7" s="621"/>
      <c r="C7" s="633"/>
      <c r="D7" s="631" t="s">
        <v>440</v>
      </c>
      <c r="E7" s="638" t="s">
        <v>441</v>
      </c>
      <c r="F7" s="639"/>
      <c r="G7" s="640"/>
      <c r="H7" s="631" t="s">
        <v>442</v>
      </c>
      <c r="I7" s="631" t="s">
        <v>402</v>
      </c>
      <c r="J7" s="631" t="s">
        <v>443</v>
      </c>
      <c r="K7" s="631" t="s">
        <v>404</v>
      </c>
      <c r="L7" s="631" t="s">
        <v>405</v>
      </c>
      <c r="M7" s="631" t="s">
        <v>406</v>
      </c>
      <c r="N7" s="647" t="s">
        <v>407</v>
      </c>
      <c r="O7" s="269"/>
      <c r="P7" s="269"/>
    </row>
    <row r="8" spans="1:16" ht="18" customHeight="1">
      <c r="A8" s="620"/>
      <c r="B8" s="621"/>
      <c r="C8" s="633"/>
      <c r="D8" s="631"/>
      <c r="E8" s="614" t="s">
        <v>17</v>
      </c>
      <c r="F8" s="616" t="s">
        <v>7</v>
      </c>
      <c r="G8" s="617"/>
      <c r="H8" s="631"/>
      <c r="I8" s="631"/>
      <c r="J8" s="631"/>
      <c r="K8" s="631"/>
      <c r="L8" s="631"/>
      <c r="M8" s="631"/>
      <c r="N8" s="647"/>
      <c r="O8" s="656"/>
      <c r="P8" s="656"/>
    </row>
    <row r="9" spans="1:16" ht="26.25" customHeight="1">
      <c r="A9" s="622"/>
      <c r="B9" s="623"/>
      <c r="C9" s="633"/>
      <c r="D9" s="615"/>
      <c r="E9" s="615"/>
      <c r="F9" s="240" t="s">
        <v>408</v>
      </c>
      <c r="G9" s="242" t="s">
        <v>409</v>
      </c>
      <c r="H9" s="615"/>
      <c r="I9" s="615"/>
      <c r="J9" s="615"/>
      <c r="K9" s="615"/>
      <c r="L9" s="615"/>
      <c r="M9" s="615"/>
      <c r="N9" s="647"/>
      <c r="O9" s="270"/>
      <c r="P9" s="270"/>
    </row>
    <row r="10" spans="1:16" s="273" customFormat="1" ht="20.25" customHeight="1">
      <c r="A10" s="657" t="s">
        <v>368</v>
      </c>
      <c r="B10" s="658"/>
      <c r="C10" s="271">
        <v>1</v>
      </c>
      <c r="D10" s="271">
        <v>2</v>
      </c>
      <c r="E10" s="271">
        <v>3</v>
      </c>
      <c r="F10" s="271">
        <v>4</v>
      </c>
      <c r="G10" s="271">
        <v>5</v>
      </c>
      <c r="H10" s="271">
        <v>6</v>
      </c>
      <c r="I10" s="271">
        <v>7</v>
      </c>
      <c r="J10" s="271">
        <v>8</v>
      </c>
      <c r="K10" s="271">
        <v>9</v>
      </c>
      <c r="L10" s="271">
        <v>10</v>
      </c>
      <c r="M10" s="271">
        <v>11</v>
      </c>
      <c r="N10" s="271">
        <v>12</v>
      </c>
      <c r="O10" s="272"/>
      <c r="P10" s="272"/>
    </row>
    <row r="11" spans="1:16" ht="31.5" customHeight="1">
      <c r="A11" s="246" t="s">
        <v>0</v>
      </c>
      <c r="B11" s="259" t="s">
        <v>410</v>
      </c>
      <c r="C11" s="323">
        <f>'[6]03'!C11</f>
        <v>19875450268.675003</v>
      </c>
      <c r="D11" s="323">
        <f>'[6]03'!D11</f>
        <v>1430166395.894</v>
      </c>
      <c r="E11" s="323">
        <f>'[6]03'!E11</f>
        <v>17137741400.311003</v>
      </c>
      <c r="F11" s="323">
        <f>'[6]03'!F11</f>
        <v>474946169.023</v>
      </c>
      <c r="G11" s="323">
        <f>'[6]03'!G11</f>
        <v>16662795231.288002</v>
      </c>
      <c r="H11" s="323">
        <f>'[6]03'!H11</f>
        <v>2107377.864</v>
      </c>
      <c r="I11" s="323">
        <f>'[6]03'!I11</f>
        <v>170023825.033</v>
      </c>
      <c r="J11" s="323">
        <f>'[6]03'!J11</f>
        <v>946834482.5270002</v>
      </c>
      <c r="K11" s="323">
        <f>'[6]03'!K11</f>
        <v>8311194.328</v>
      </c>
      <c r="L11" s="323">
        <f>'[6]03'!L11</f>
        <v>96887933</v>
      </c>
      <c r="M11" s="323">
        <f>'[6]03'!M11</f>
        <v>28519</v>
      </c>
      <c r="N11" s="323">
        <f>'[6]03'!N11</f>
        <v>83349141.386</v>
      </c>
      <c r="O11" s="269"/>
      <c r="P11" s="269"/>
    </row>
    <row r="12" spans="1:16" ht="31.5" customHeight="1">
      <c r="A12" s="250">
        <v>1</v>
      </c>
      <c r="B12" s="260" t="s">
        <v>411</v>
      </c>
      <c r="C12" s="323">
        <f>'[6]03'!C12</f>
        <v>16212580883.690002</v>
      </c>
      <c r="D12" s="323">
        <f>'[6]03'!D12</f>
        <v>719578371.116</v>
      </c>
      <c r="E12" s="323">
        <f>'[6]03'!E12</f>
        <v>14902816062.914001</v>
      </c>
      <c r="F12" s="323">
        <f>'[6]03'!F12</f>
        <v>346969214.2</v>
      </c>
      <c r="G12" s="323">
        <f>'[6]03'!G12</f>
        <v>14555846848.714003</v>
      </c>
      <c r="H12" s="323">
        <f>'[6]03'!H12</f>
        <v>981597.3640000001</v>
      </c>
      <c r="I12" s="323">
        <f>'[6]03'!I12</f>
        <v>61318946.091000006</v>
      </c>
      <c r="J12" s="323">
        <f>'[6]03'!J12</f>
        <v>467728912.09300005</v>
      </c>
      <c r="K12" s="323">
        <f>'[6]03'!K12</f>
        <v>6022983.885</v>
      </c>
      <c r="L12" s="323">
        <f>'[6]03'!L12</f>
        <v>48244602</v>
      </c>
      <c r="M12" s="323">
        <f>'[6]03'!M12</f>
        <v>2500</v>
      </c>
      <c r="N12" s="323">
        <f>'[6]03'!N12</f>
        <v>5886908</v>
      </c>
      <c r="O12" s="269"/>
      <c r="P12" s="269"/>
    </row>
    <row r="13" spans="1:16" ht="31.5" customHeight="1">
      <c r="A13" s="250">
        <v>2</v>
      </c>
      <c r="B13" s="260" t="s">
        <v>412</v>
      </c>
      <c r="C13" s="323">
        <f>'[6]03'!C13</f>
        <v>3662869384.985</v>
      </c>
      <c r="D13" s="323">
        <f>'[6]03'!D13</f>
        <v>710588024.778</v>
      </c>
      <c r="E13" s="323">
        <f>'[6]03'!E13</f>
        <v>2234925337.397</v>
      </c>
      <c r="F13" s="323">
        <f>'[6]03'!F13</f>
        <v>127976954.82299998</v>
      </c>
      <c r="G13" s="323">
        <f>'[6]03'!G13</f>
        <v>2106948382.574</v>
      </c>
      <c r="H13" s="323">
        <f>'[6]03'!H13</f>
        <v>1125780.5</v>
      </c>
      <c r="I13" s="323">
        <f>'[6]03'!I13</f>
        <v>108704878.942</v>
      </c>
      <c r="J13" s="323">
        <f>'[6]03'!J13</f>
        <v>479105570.434</v>
      </c>
      <c r="K13" s="323">
        <f>'[6]03'!K13</f>
        <v>2288210.4430000004</v>
      </c>
      <c r="L13" s="323">
        <f>'[6]03'!L13</f>
        <v>48643331</v>
      </c>
      <c r="M13" s="323">
        <f>'[6]03'!M13</f>
        <v>26019</v>
      </c>
      <c r="N13" s="323">
        <f>'[6]03'!N13</f>
        <v>77462233.386</v>
      </c>
      <c r="O13" s="269"/>
      <c r="P13" s="269"/>
    </row>
    <row r="14" spans="1:16" ht="31.5" customHeight="1">
      <c r="A14" s="253" t="s">
        <v>1</v>
      </c>
      <c r="B14" s="261" t="s">
        <v>413</v>
      </c>
      <c r="C14" s="323">
        <f>'[6]03'!C14</f>
        <v>242391570.80699998</v>
      </c>
      <c r="D14" s="323">
        <f>'[6]03'!D14</f>
        <v>43671751.29499999</v>
      </c>
      <c r="E14" s="323">
        <f>'[6]03'!E14</f>
        <v>170517084.709</v>
      </c>
      <c r="F14" s="323">
        <f>'[6]03'!F14</f>
        <v>31347438</v>
      </c>
      <c r="G14" s="323">
        <f>'[6]03'!G14</f>
        <v>139169646.709</v>
      </c>
      <c r="H14" s="323">
        <f>'[6]03'!H14</f>
        <v>79461.85</v>
      </c>
      <c r="I14" s="323">
        <f>'[6]03'!I14</f>
        <v>1464358.276</v>
      </c>
      <c r="J14" s="323">
        <f>'[6]03'!J14</f>
        <v>22494515.716</v>
      </c>
      <c r="K14" s="323">
        <f>'[6]03'!K14</f>
        <v>220740</v>
      </c>
      <c r="L14" s="323">
        <f>'[6]03'!L14</f>
        <v>3706657</v>
      </c>
      <c r="M14" s="323">
        <f>'[6]03'!M14</f>
        <v>0</v>
      </c>
      <c r="N14" s="323">
        <f>'[6]03'!N14</f>
        <v>237002</v>
      </c>
      <c r="O14" s="269"/>
      <c r="P14" s="269"/>
    </row>
    <row r="15" spans="1:16" ht="31.5" customHeight="1">
      <c r="A15" s="253" t="s">
        <v>369</v>
      </c>
      <c r="B15" s="261" t="s">
        <v>414</v>
      </c>
      <c r="C15" s="323">
        <f>'[6]03'!C15</f>
        <v>8082018.968</v>
      </c>
      <c r="D15" s="323">
        <f>'[6]03'!D15</f>
        <v>2442717.3729999997</v>
      </c>
      <c r="E15" s="323">
        <f>'[6]03'!E15</f>
        <v>92602</v>
      </c>
      <c r="F15" s="323">
        <f>'[6]03'!F15</f>
        <v>0</v>
      </c>
      <c r="G15" s="323">
        <f>'[6]03'!G15</f>
        <v>92602</v>
      </c>
      <c r="H15" s="323">
        <f>'[6]03'!H15</f>
        <v>0</v>
      </c>
      <c r="I15" s="323">
        <f>'[6]03'!I15</f>
        <v>377645</v>
      </c>
      <c r="J15" s="323">
        <f>'[6]03'!J15</f>
        <v>5107059.632999999</v>
      </c>
      <c r="K15" s="323">
        <f>'[6]03'!K15</f>
        <v>61995</v>
      </c>
      <c r="L15" s="323">
        <f>'[6]03'!L15</f>
        <v>0</v>
      </c>
      <c r="M15" s="323">
        <f>'[6]03'!M15</f>
        <v>0</v>
      </c>
      <c r="N15" s="323">
        <f>'[6]03'!N15</f>
        <v>0</v>
      </c>
      <c r="O15" s="269"/>
      <c r="P15" s="269"/>
    </row>
    <row r="16" spans="1:16" ht="31.5" customHeight="1">
      <c r="A16" s="253" t="s">
        <v>415</v>
      </c>
      <c r="B16" s="261" t="s">
        <v>324</v>
      </c>
      <c r="C16" s="323">
        <f>'[6]03'!C16</f>
        <v>19633058668.713</v>
      </c>
      <c r="D16" s="323">
        <f>'[6]03'!D16</f>
        <v>1386494643.269</v>
      </c>
      <c r="E16" s="323">
        <f>'[6]03'!E16</f>
        <v>16967224288.075003</v>
      </c>
      <c r="F16" s="323">
        <f>'[6]03'!F16</f>
        <v>443598704.023</v>
      </c>
      <c r="G16" s="323">
        <f>'[6]03'!G16</f>
        <v>16523625584.052004</v>
      </c>
      <c r="H16" s="323">
        <f>'[6]03'!H16</f>
        <v>2027916.014</v>
      </c>
      <c r="I16" s="323">
        <f>'[6]03'!I16</f>
        <v>168559466.55</v>
      </c>
      <c r="J16" s="323">
        <f>'[6]03'!J16</f>
        <v>924339966.72</v>
      </c>
      <c r="K16" s="323">
        <f>'[6]03'!K16</f>
        <v>8090454.328</v>
      </c>
      <c r="L16" s="323">
        <f>'[6]03'!L16</f>
        <v>93181276</v>
      </c>
      <c r="M16" s="323">
        <f>'[6]03'!M16</f>
        <v>28519</v>
      </c>
      <c r="N16" s="323">
        <f>'[6]03'!N16</f>
        <v>83112139.386</v>
      </c>
      <c r="O16" s="269"/>
      <c r="P16" s="269"/>
    </row>
    <row r="17" spans="1:16" ht="31.5" customHeight="1">
      <c r="A17" s="253" t="s">
        <v>24</v>
      </c>
      <c r="B17" s="262" t="s">
        <v>416</v>
      </c>
      <c r="C17" s="323">
        <f>'[6]03'!C17</f>
        <v>4723328908.453</v>
      </c>
      <c r="D17" s="323">
        <f>'[6]03'!D17</f>
        <v>1054970386.8429999</v>
      </c>
      <c r="E17" s="323">
        <f>'[6]03'!E17</f>
        <v>2641943004.329</v>
      </c>
      <c r="F17" s="323">
        <f>'[6]03'!F17</f>
        <v>158088646.163</v>
      </c>
      <c r="G17" s="323">
        <f>'[6]03'!G17</f>
        <v>2483854358.1659994</v>
      </c>
      <c r="H17" s="323">
        <f>'[6]03'!H17</f>
        <v>1736098.9</v>
      </c>
      <c r="I17" s="323">
        <f>'[6]03'!I17</f>
        <v>144914502.274</v>
      </c>
      <c r="J17" s="323">
        <f>'[6]03'!J17</f>
        <v>703821093.193</v>
      </c>
      <c r="K17" s="323">
        <f>'[6]03'!K17</f>
        <v>4838316.14</v>
      </c>
      <c r="L17" s="323">
        <f>'[6]03'!L17</f>
        <v>88682818</v>
      </c>
      <c r="M17" s="323">
        <f>'[6]03'!M17</f>
        <v>26019</v>
      </c>
      <c r="N17" s="323">
        <f>'[6]03'!N17</f>
        <v>82396669.386</v>
      </c>
      <c r="O17" s="269"/>
      <c r="P17" s="234"/>
    </row>
    <row r="18" spans="1:16" ht="31.5" customHeight="1">
      <c r="A18" s="250" t="s">
        <v>417</v>
      </c>
      <c r="B18" s="260" t="s">
        <v>358</v>
      </c>
      <c r="C18" s="323">
        <f>'[6]03'!C18</f>
        <v>1750867901.747</v>
      </c>
      <c r="D18" s="323">
        <f>'[6]03'!D18</f>
        <v>532230762.117</v>
      </c>
      <c r="E18" s="323">
        <f>'[6]03'!E18</f>
        <v>686652107.8770001</v>
      </c>
      <c r="F18" s="323">
        <f>'[6]03'!F18</f>
        <v>64034970.42</v>
      </c>
      <c r="G18" s="323">
        <f>'[6]03'!G18</f>
        <v>622617137.457</v>
      </c>
      <c r="H18" s="323">
        <f>'[6]03'!H18</f>
        <v>657400</v>
      </c>
      <c r="I18" s="323">
        <f>'[6]03'!I18</f>
        <v>94447355.09</v>
      </c>
      <c r="J18" s="323">
        <f>'[6]03'!J18</f>
        <v>351555283.741</v>
      </c>
      <c r="K18" s="323">
        <f>'[6]03'!K18</f>
        <v>1639418.0170000002</v>
      </c>
      <c r="L18" s="323">
        <f>'[6]03'!L18</f>
        <v>9828343</v>
      </c>
      <c r="M18" s="323">
        <f>'[6]03'!M18</f>
        <v>1752</v>
      </c>
      <c r="N18" s="323">
        <f>'[6]03'!N18</f>
        <v>73855480.286</v>
      </c>
      <c r="O18" s="269"/>
      <c r="P18" s="234"/>
    </row>
    <row r="19" spans="1:16" ht="31.5" customHeight="1">
      <c r="A19" s="250" t="s">
        <v>418</v>
      </c>
      <c r="B19" s="260" t="s">
        <v>419</v>
      </c>
      <c r="C19" s="323">
        <f>'[6]03'!C19</f>
        <v>101050969.60500002</v>
      </c>
      <c r="D19" s="323">
        <f>'[6]03'!D19</f>
        <v>51949885.66500001</v>
      </c>
      <c r="E19" s="323">
        <f>'[6]03'!E19</f>
        <v>19115456.404</v>
      </c>
      <c r="F19" s="323">
        <f>'[6]03'!F19</f>
        <v>5924456.5</v>
      </c>
      <c r="G19" s="323">
        <f>'[6]03'!G19</f>
        <v>13190999.904</v>
      </c>
      <c r="H19" s="323">
        <f>'[6]03'!H19</f>
        <v>3079</v>
      </c>
      <c r="I19" s="323">
        <f>'[6]03'!I19</f>
        <v>1080345.5</v>
      </c>
      <c r="J19" s="323">
        <f>'[6]03'!J19</f>
        <v>10823122.556</v>
      </c>
      <c r="K19" s="323">
        <f>'[6]03'!K19</f>
        <v>119682</v>
      </c>
      <c r="L19" s="323">
        <f>'[6]03'!L19</f>
        <v>17035112</v>
      </c>
      <c r="M19" s="323">
        <f>'[6]03'!M19</f>
        <v>0</v>
      </c>
      <c r="N19" s="323">
        <f>'[6]03'!N19</f>
        <v>924286</v>
      </c>
      <c r="O19" s="269"/>
      <c r="P19" s="234"/>
    </row>
    <row r="20" spans="1:16" ht="31.5" customHeight="1">
      <c r="A20" s="250" t="s">
        <v>420</v>
      </c>
      <c r="B20" s="260" t="s">
        <v>444</v>
      </c>
      <c r="C20" s="323">
        <f>'[6]03'!C20</f>
        <v>4095968.34</v>
      </c>
      <c r="D20" s="323">
        <f>'[6]03'!D20</f>
        <v>303230.39</v>
      </c>
      <c r="E20" s="323">
        <f>'[6]03'!E20</f>
        <v>3648275</v>
      </c>
      <c r="F20" s="323">
        <f>'[6]03'!F20</f>
        <v>1673006</v>
      </c>
      <c r="G20" s="323">
        <f>'[6]03'!G20</f>
        <v>1975269</v>
      </c>
      <c r="H20" s="323">
        <f>'[6]03'!H20</f>
        <v>0</v>
      </c>
      <c r="I20" s="323">
        <f>'[6]03'!I20</f>
        <v>57757</v>
      </c>
      <c r="J20" s="323">
        <f>'[6]03'!J20</f>
        <v>86706</v>
      </c>
      <c r="K20" s="323">
        <f>'[6]03'!K20</f>
        <v>0</v>
      </c>
      <c r="L20" s="323">
        <f>'[6]03'!L20</f>
        <v>0</v>
      </c>
      <c r="M20" s="323">
        <f>'[6]03'!M20</f>
        <v>0</v>
      </c>
      <c r="N20" s="323">
        <f>'[6]03'!N20</f>
        <v>0</v>
      </c>
      <c r="O20" s="269"/>
      <c r="P20" s="234"/>
    </row>
    <row r="21" spans="1:16" ht="31.5" customHeight="1">
      <c r="A21" s="250" t="s">
        <v>422</v>
      </c>
      <c r="B21" s="260" t="s">
        <v>421</v>
      </c>
      <c r="C21" s="323">
        <f>'[6]03'!C21</f>
        <v>2804593170.9070005</v>
      </c>
      <c r="D21" s="323">
        <f>'[6]03'!D21</f>
        <v>442140273.5749999</v>
      </c>
      <c r="E21" s="323">
        <f>'[6]03'!E21</f>
        <v>1911586566.048</v>
      </c>
      <c r="F21" s="323">
        <f>'[6]03'!F21</f>
        <v>77022016.243</v>
      </c>
      <c r="G21" s="323">
        <f>'[6]03'!G21</f>
        <v>1834564549.8050003</v>
      </c>
      <c r="H21" s="323">
        <f>'[6]03'!H21</f>
        <v>914446.9</v>
      </c>
      <c r="I21" s="323">
        <f>'[6]03'!I21</f>
        <v>48367408.383999996</v>
      </c>
      <c r="J21" s="323">
        <f>'[6]03'!J21</f>
        <v>329145799.441</v>
      </c>
      <c r="K21" s="323">
        <f>'[6]03'!K21</f>
        <v>3037395.1229999997</v>
      </c>
      <c r="L21" s="323">
        <f>'[6]03'!L21</f>
        <v>61819363</v>
      </c>
      <c r="M21" s="323">
        <f>'[6]03'!M21</f>
        <v>24267</v>
      </c>
      <c r="N21" s="323">
        <f>'[6]03'!N21</f>
        <v>7557651.1</v>
      </c>
      <c r="O21" s="269"/>
      <c r="P21" s="234"/>
    </row>
    <row r="22" spans="1:16" ht="31.5" customHeight="1">
      <c r="A22" s="250" t="s">
        <v>424</v>
      </c>
      <c r="B22" s="260" t="s">
        <v>423</v>
      </c>
      <c r="C22" s="323">
        <f>'[6]03'!C22</f>
        <v>31139066.425</v>
      </c>
      <c r="D22" s="323">
        <f>'[6]03'!D22</f>
        <v>18016021.898</v>
      </c>
      <c r="E22" s="323">
        <f>'[6]03'!E22</f>
        <v>8176637</v>
      </c>
      <c r="F22" s="323">
        <f>'[6]03'!F22</f>
        <v>1499492</v>
      </c>
      <c r="G22" s="323">
        <f>'[6]03'!G22</f>
        <v>6677145</v>
      </c>
      <c r="H22" s="323">
        <f>'[6]03'!H22</f>
        <v>0</v>
      </c>
      <c r="I22" s="323">
        <f>'[6]03'!I22</f>
        <v>432756.3</v>
      </c>
      <c r="J22" s="323">
        <f>'[6]03'!J22</f>
        <v>4467229.995999999</v>
      </c>
      <c r="K22" s="323">
        <f>'[6]03'!K22</f>
        <v>41821</v>
      </c>
      <c r="L22" s="323">
        <f>'[6]03'!L22</f>
        <v>0</v>
      </c>
      <c r="M22" s="323">
        <f>'[6]03'!M22</f>
        <v>0</v>
      </c>
      <c r="N22" s="323">
        <f>'[6]03'!N22</f>
        <v>4600</v>
      </c>
      <c r="O22" s="269"/>
      <c r="P22" s="234"/>
    </row>
    <row r="23" spans="1:16" ht="31.5" customHeight="1">
      <c r="A23" s="250" t="s">
        <v>426</v>
      </c>
      <c r="B23" s="260" t="s">
        <v>425</v>
      </c>
      <c r="C23" s="323">
        <f>'[6]03'!C23</f>
        <v>11760077</v>
      </c>
      <c r="D23" s="323">
        <f>'[6]03'!D23</f>
        <v>5414121</v>
      </c>
      <c r="E23" s="323">
        <f>'[6]03'!E23</f>
        <v>604740</v>
      </c>
      <c r="F23" s="323">
        <f>'[6]03'!F23</f>
        <v>0</v>
      </c>
      <c r="G23" s="323">
        <f>'[6]03'!G23</f>
        <v>604740</v>
      </c>
      <c r="H23" s="323">
        <f>'[6]03'!H23</f>
        <v>151773</v>
      </c>
      <c r="I23" s="323">
        <f>'[6]03'!I23</f>
        <v>399506</v>
      </c>
      <c r="J23" s="323">
        <f>'[6]03'!J23</f>
        <v>5143497</v>
      </c>
      <c r="K23" s="323">
        <f>'[6]03'!K23</f>
        <v>0</v>
      </c>
      <c r="L23" s="323">
        <f>'[6]03'!L23</f>
        <v>0</v>
      </c>
      <c r="M23" s="323">
        <f>'[6]03'!M23</f>
        <v>0</v>
      </c>
      <c r="N23" s="323">
        <f>'[6]03'!N23</f>
        <v>46440</v>
      </c>
      <c r="O23" s="269"/>
      <c r="P23" s="234"/>
    </row>
    <row r="24" spans="1:16" ht="31.5" customHeight="1">
      <c r="A24" s="250" t="s">
        <v>428</v>
      </c>
      <c r="B24" s="263" t="s">
        <v>427</v>
      </c>
      <c r="C24" s="323">
        <f>'[6]03'!C24</f>
        <v>36392</v>
      </c>
      <c r="D24" s="323">
        <f>'[6]03'!D24</f>
        <v>10804</v>
      </c>
      <c r="E24" s="323">
        <f>'[6]03'!E24</f>
        <v>0</v>
      </c>
      <c r="F24" s="323">
        <f>'[6]03'!F24</f>
        <v>0</v>
      </c>
      <c r="G24" s="323">
        <f>'[6]03'!G24</f>
        <v>0</v>
      </c>
      <c r="H24" s="323">
        <f>'[6]03'!H24</f>
        <v>0</v>
      </c>
      <c r="I24" s="323">
        <f>'[6]03'!I24</f>
        <v>0</v>
      </c>
      <c r="J24" s="323">
        <f>'[6]03'!J24</f>
        <v>25588</v>
      </c>
      <c r="K24" s="323">
        <f>'[6]03'!K24</f>
        <v>0</v>
      </c>
      <c r="L24" s="323">
        <f>'[6]03'!L24</f>
        <v>0</v>
      </c>
      <c r="M24" s="323">
        <f>'[6]03'!M24</f>
        <v>0</v>
      </c>
      <c r="N24" s="323">
        <f>'[6]03'!N24</f>
        <v>0</v>
      </c>
      <c r="O24" s="269"/>
      <c r="P24" s="234"/>
    </row>
    <row r="25" spans="1:16" ht="31.5" customHeight="1">
      <c r="A25" s="250" t="s">
        <v>445</v>
      </c>
      <c r="B25" s="260" t="s">
        <v>429</v>
      </c>
      <c r="C25" s="323">
        <f>'[6]03'!C25</f>
        <v>19785362.429</v>
      </c>
      <c r="D25" s="323">
        <f>'[6]03'!D25</f>
        <v>4905288.198000001</v>
      </c>
      <c r="E25" s="323">
        <f>'[6]03'!E25</f>
        <v>12159222</v>
      </c>
      <c r="F25" s="323">
        <f>'[6]03'!F25</f>
        <v>7934705</v>
      </c>
      <c r="G25" s="323">
        <f>'[6]03'!G25</f>
        <v>4224517</v>
      </c>
      <c r="H25" s="323">
        <f>'[6]03'!H25</f>
        <v>9400</v>
      </c>
      <c r="I25" s="323">
        <f>'[6]03'!I25</f>
        <v>129374</v>
      </c>
      <c r="J25" s="323">
        <f>'[6]03'!J25</f>
        <v>2573866.4590000003</v>
      </c>
      <c r="K25" s="323">
        <f>'[6]03'!K25</f>
        <v>0</v>
      </c>
      <c r="L25" s="323">
        <f>'[6]03'!L25</f>
        <v>0</v>
      </c>
      <c r="M25" s="323">
        <f>'[6]03'!M25</f>
        <v>0</v>
      </c>
      <c r="N25" s="323">
        <f>'[6]03'!N25</f>
        <v>8212</v>
      </c>
      <c r="O25" s="269"/>
      <c r="P25" s="234"/>
    </row>
    <row r="26" spans="1:16" ht="31.5" customHeight="1">
      <c r="A26" s="253" t="s">
        <v>25</v>
      </c>
      <c r="B26" s="261" t="s">
        <v>430</v>
      </c>
      <c r="C26" s="323">
        <f>'[6]03'!C26</f>
        <v>14909729760.71</v>
      </c>
      <c r="D26" s="323">
        <f>'[6]03'!D26</f>
        <v>331524256.426</v>
      </c>
      <c r="E26" s="323">
        <f>'[6]03'!E26</f>
        <v>14325281283.946003</v>
      </c>
      <c r="F26" s="323">
        <f>'[6]03'!F26</f>
        <v>285510057.86</v>
      </c>
      <c r="G26" s="323">
        <f>'[6]03'!G26</f>
        <v>14039771227.086002</v>
      </c>
      <c r="H26" s="323">
        <f>'[6]03'!H26</f>
        <v>291817.114</v>
      </c>
      <c r="I26" s="323">
        <f>'[6]03'!I26</f>
        <v>23644964.526</v>
      </c>
      <c r="J26" s="323">
        <f>'[6]03'!J26</f>
        <v>220518874.527</v>
      </c>
      <c r="K26" s="323">
        <f>'[6]03'!K26</f>
        <v>3252138.188</v>
      </c>
      <c r="L26" s="323">
        <f>'[6]03'!L26</f>
        <v>4498458</v>
      </c>
      <c r="M26" s="323">
        <f>'[6]03'!M26</f>
        <v>2500</v>
      </c>
      <c r="N26" s="323">
        <f>'[6]03'!N26</f>
        <v>715470</v>
      </c>
      <c r="O26" s="269"/>
      <c r="P26" s="234"/>
    </row>
    <row r="27" spans="1:16" ht="41.25" customHeight="1">
      <c r="A27" s="230" t="s">
        <v>431</v>
      </c>
      <c r="B27" s="274" t="s">
        <v>447</v>
      </c>
      <c r="C27" s="324">
        <f>(C18+C19+C20)/C17</f>
        <v>0.3929463468805707</v>
      </c>
      <c r="D27" s="324">
        <f aca="true" t="shared" si="0" ref="D27:N27">(D18+D19+D20)/D17</f>
        <v>0.5540287058872511</v>
      </c>
      <c r="E27" s="324">
        <f t="shared" si="0"/>
        <v>0.26852049348474777</v>
      </c>
      <c r="F27" s="324">
        <f t="shared" si="0"/>
        <v>0.4531156073418591</v>
      </c>
      <c r="G27" s="324">
        <f t="shared" si="0"/>
        <v>0.2567716598455955</v>
      </c>
      <c r="H27" s="324">
        <f t="shared" si="0"/>
        <v>0.3804385798527953</v>
      </c>
      <c r="I27" s="324">
        <f t="shared" si="0"/>
        <v>0.6595989779495629</v>
      </c>
      <c r="J27" s="324">
        <f t="shared" si="0"/>
        <v>0.5149960917661867</v>
      </c>
      <c r="K27" s="324">
        <f t="shared" si="0"/>
        <v>0.3635769069443239</v>
      </c>
      <c r="L27" s="324">
        <f t="shared" si="0"/>
        <v>0.3029161184300661</v>
      </c>
      <c r="M27" s="324">
        <f t="shared" si="0"/>
        <v>0.0673354087397671</v>
      </c>
      <c r="N27" s="324">
        <f t="shared" si="0"/>
        <v>0.907558119074966</v>
      </c>
      <c r="O27" s="269"/>
      <c r="P27" s="234"/>
    </row>
    <row r="28" spans="1:13" ht="24.75" customHeight="1">
      <c r="A28"/>
      <c r="B28"/>
      <c r="C28"/>
      <c r="D28"/>
      <c r="E28"/>
      <c r="F28"/>
      <c r="G28"/>
      <c r="H28"/>
      <c r="I28" s="453" t="str">
        <f>TT!B8</f>
        <v>Hà Nội, ngày 7 tháng 6 năm 2017</v>
      </c>
      <c r="J28" s="453"/>
      <c r="K28" s="453"/>
      <c r="L28" s="453"/>
      <c r="M28"/>
    </row>
    <row r="29" spans="1:13" ht="15.75">
      <c r="A29"/>
      <c r="B29" s="398" t="s">
        <v>363</v>
      </c>
      <c r="C29" s="398"/>
      <c r="D29"/>
      <c r="E29"/>
      <c r="F29"/>
      <c r="G29"/>
      <c r="H29"/>
      <c r="I29" s="446" t="str">
        <f>TT!B5</f>
        <v>GIÁM ĐỐC</v>
      </c>
      <c r="J29" s="446"/>
      <c r="K29" s="446"/>
      <c r="L29" s="40"/>
      <c r="M29"/>
    </row>
    <row r="30" spans="1:13" ht="15.75">
      <c r="A30"/>
      <c r="B30" s="137"/>
      <c r="C30" s="137"/>
      <c r="D30"/>
      <c r="E30"/>
      <c r="F30"/>
      <c r="G30"/>
      <c r="H30"/>
      <c r="I30" s="446"/>
      <c r="J30" s="446"/>
      <c r="K30" s="446"/>
      <c r="L30" s="40"/>
      <c r="M30"/>
    </row>
    <row r="31" spans="1:13" ht="15.75">
      <c r="A31"/>
      <c r="B31" s="137"/>
      <c r="C31" s="137"/>
      <c r="D31"/>
      <c r="E31"/>
      <c r="F31"/>
      <c r="G31"/>
      <c r="H31"/>
      <c r="I31" s="137"/>
      <c r="J31" s="137"/>
      <c r="K31" s="137"/>
      <c r="L31" s="40"/>
      <c r="M31"/>
    </row>
    <row r="32" spans="1:13" ht="15.75">
      <c r="A32"/>
      <c r="B32" s="137"/>
      <c r="C32" s="137"/>
      <c r="D32"/>
      <c r="E32"/>
      <c r="F32"/>
      <c r="G32"/>
      <c r="H32"/>
      <c r="I32" s="137"/>
      <c r="J32" s="137"/>
      <c r="K32" s="137"/>
      <c r="L32" s="40"/>
      <c r="M32"/>
    </row>
    <row r="33" spans="1:13" ht="15.75">
      <c r="A33"/>
      <c r="B33" s="137"/>
      <c r="C33" s="137"/>
      <c r="D33"/>
      <c r="E33"/>
      <c r="F33"/>
      <c r="G33"/>
      <c r="H33"/>
      <c r="I33" s="137"/>
      <c r="J33" s="137"/>
      <c r="K33" s="137"/>
      <c r="L33" s="40"/>
      <c r="M33"/>
    </row>
    <row r="34" spans="1:13" ht="15.75">
      <c r="A34"/>
      <c r="B34" s="137"/>
      <c r="C34" s="137"/>
      <c r="D34"/>
      <c r="E34"/>
      <c r="F34"/>
      <c r="G34"/>
      <c r="H34"/>
      <c r="I34" s="137"/>
      <c r="J34" s="137"/>
      <c r="K34" s="137"/>
      <c r="L34" s="40"/>
      <c r="M34"/>
    </row>
    <row r="35" spans="1:13" ht="15.75">
      <c r="A35"/>
      <c r="B35" s="137"/>
      <c r="C35" s="137"/>
      <c r="D35"/>
      <c r="E35"/>
      <c r="F35"/>
      <c r="G35"/>
      <c r="H35"/>
      <c r="I35" s="137"/>
      <c r="J35" s="137"/>
      <c r="K35" s="137"/>
      <c r="L35" s="40"/>
      <c r="M35"/>
    </row>
    <row r="36" spans="1:13" ht="15.75">
      <c r="A36"/>
      <c r="B36" s="137"/>
      <c r="C36" s="137"/>
      <c r="D36"/>
      <c r="E36"/>
      <c r="F36"/>
      <c r="G36"/>
      <c r="H36"/>
      <c r="I36" s="137"/>
      <c r="J36" s="137"/>
      <c r="K36" s="137"/>
      <c r="L36" s="40"/>
      <c r="M36"/>
    </row>
    <row r="37" spans="1:13" ht="15.75">
      <c r="A37"/>
      <c r="B37" s="398" t="str">
        <f>TT!B7</f>
        <v>Đinh Nam Hải</v>
      </c>
      <c r="C37" s="398"/>
      <c r="D37"/>
      <c r="E37"/>
      <c r="F37"/>
      <c r="G37"/>
      <c r="H37"/>
      <c r="I37" s="446" t="str">
        <f>TT!B6</f>
        <v>Lê Anh Tuấn</v>
      </c>
      <c r="J37" s="446"/>
      <c r="K37" s="446"/>
      <c r="L37" s="40"/>
      <c r="M37"/>
    </row>
  </sheetData>
  <sheetProtection/>
  <mergeCells count="29">
    <mergeCell ref="O8:P8"/>
    <mergeCell ref="A10:B10"/>
    <mergeCell ref="A1:D1"/>
    <mergeCell ref="A2:D2"/>
    <mergeCell ref="F5:H5"/>
    <mergeCell ref="H7:H9"/>
    <mergeCell ref="I7:I9"/>
    <mergeCell ref="J7:J9"/>
    <mergeCell ref="K7:K9"/>
    <mergeCell ref="L7:L9"/>
    <mergeCell ref="A3:N3"/>
    <mergeCell ref="A4:N4"/>
    <mergeCell ref="K5:N5"/>
    <mergeCell ref="I28:L28"/>
    <mergeCell ref="N7:N9"/>
    <mergeCell ref="E8:E9"/>
    <mergeCell ref="F8:G8"/>
    <mergeCell ref="M7:M9"/>
    <mergeCell ref="A6:B9"/>
    <mergeCell ref="C6:C9"/>
    <mergeCell ref="B29:C29"/>
    <mergeCell ref="I29:K29"/>
    <mergeCell ref="I30:K30"/>
    <mergeCell ref="B37:C37"/>
    <mergeCell ref="I37:K37"/>
    <mergeCell ref="I5:J5"/>
    <mergeCell ref="D6:N6"/>
    <mergeCell ref="D7:D9"/>
    <mergeCell ref="E7:G7"/>
  </mergeCells>
  <printOptions/>
  <pageMargins left="0" right="0" top="0.2" bottom="0" header="0.5" footer="0.32"/>
  <pageSetup horizontalDpi="600" verticalDpi="600" orientation="landscape" paperSize="9" scale="95" r:id="rId2"/>
  <drawing r:id="rId1"/>
</worksheet>
</file>

<file path=xl/worksheets/sheet15.xml><?xml version="1.0" encoding="utf-8"?>
<worksheet xmlns="http://schemas.openxmlformats.org/spreadsheetml/2006/main" xmlns:r="http://schemas.openxmlformats.org/officeDocument/2006/relationships">
  <sheetPr>
    <tabColor rgb="FF00B050"/>
  </sheetPr>
  <dimension ref="A1:Q36"/>
  <sheetViews>
    <sheetView showZeros="0" zoomScale="85" zoomScaleNormal="85" zoomScaleSheetLayoutView="85" zoomScalePageLayoutView="0" workbookViewId="0" topLeftCell="A6">
      <selection activeCell="C11" sqref="C11:O25"/>
    </sheetView>
  </sheetViews>
  <sheetFormatPr defaultColWidth="9.00390625" defaultRowHeight="15.75"/>
  <cols>
    <col min="1" max="1" width="3.625" style="185" customWidth="1"/>
    <col min="2" max="2" width="23.125" style="232" customWidth="1"/>
    <col min="3" max="3" width="10.25390625" style="232" customWidth="1"/>
    <col min="4" max="4" width="10.50390625" style="232" customWidth="1"/>
    <col min="5" max="5" width="9.00390625" style="232" customWidth="1"/>
    <col min="6" max="6" width="7.125" style="232" customWidth="1"/>
    <col min="7" max="7" width="8.875" style="232" customWidth="1"/>
    <col min="8" max="8" width="7.00390625" style="232" customWidth="1"/>
    <col min="9" max="9" width="7.625" style="232" customWidth="1"/>
    <col min="10" max="10" width="10.00390625" style="232" customWidth="1"/>
    <col min="11" max="11" width="7.625" style="232" customWidth="1"/>
    <col min="12" max="13" width="7.875" style="232" customWidth="1"/>
    <col min="14" max="14" width="6.25390625" style="232" customWidth="1"/>
    <col min="15" max="15" width="8.25390625" style="232" customWidth="1"/>
    <col min="16" max="16384" width="9.00390625" style="232" customWidth="1"/>
  </cols>
  <sheetData>
    <row r="1" spans="1:17" ht="24.75" customHeight="1">
      <c r="A1" s="648" t="s">
        <v>374</v>
      </c>
      <c r="B1" s="648"/>
      <c r="C1" s="648"/>
      <c r="D1" s="648"/>
      <c r="E1"/>
      <c r="F1"/>
      <c r="G1"/>
      <c r="H1"/>
      <c r="I1"/>
      <c r="J1"/>
      <c r="K1"/>
      <c r="L1"/>
      <c r="M1"/>
      <c r="N1" s="238"/>
      <c r="O1" s="238"/>
      <c r="P1" s="234"/>
      <c r="Q1" s="234"/>
    </row>
    <row r="2" spans="1:17" ht="31.5" customHeight="1">
      <c r="A2" s="649" t="s">
        <v>375</v>
      </c>
      <c r="B2" s="649"/>
      <c r="C2" s="649"/>
      <c r="D2" s="649"/>
      <c r="E2" s="58"/>
      <c r="F2" s="58"/>
      <c r="G2" s="58"/>
      <c r="H2" s="58"/>
      <c r="I2" s="58"/>
      <c r="J2" s="58"/>
      <c r="K2" s="58"/>
      <c r="L2" s="58"/>
      <c r="M2" s="58"/>
      <c r="N2" s="258"/>
      <c r="O2" s="258"/>
      <c r="P2" s="234"/>
      <c r="Q2" s="239"/>
    </row>
    <row r="3" spans="1:17" ht="34.5" customHeight="1">
      <c r="A3" s="660" t="s">
        <v>448</v>
      </c>
      <c r="B3" s="660"/>
      <c r="C3" s="660"/>
      <c r="D3" s="660"/>
      <c r="E3" s="660"/>
      <c r="F3" s="660"/>
      <c r="G3" s="660"/>
      <c r="H3" s="660"/>
      <c r="I3" s="660"/>
      <c r="J3" s="660"/>
      <c r="K3" s="660"/>
      <c r="L3" s="660"/>
      <c r="M3" s="660"/>
      <c r="N3" s="660"/>
      <c r="O3" s="660"/>
      <c r="P3" s="234"/>
      <c r="Q3" s="269"/>
    </row>
    <row r="4" spans="1:17" ht="19.5" customHeight="1">
      <c r="A4" s="661" t="s">
        <v>499</v>
      </c>
      <c r="B4" s="661"/>
      <c r="C4" s="661"/>
      <c r="D4" s="661"/>
      <c r="E4" s="661"/>
      <c r="F4" s="661"/>
      <c r="G4" s="661"/>
      <c r="H4" s="661"/>
      <c r="I4" s="661"/>
      <c r="J4" s="661"/>
      <c r="K4" s="661"/>
      <c r="L4" s="661"/>
      <c r="M4" s="661"/>
      <c r="N4" s="661"/>
      <c r="O4" s="661"/>
      <c r="P4" s="234"/>
      <c r="Q4" s="269"/>
    </row>
    <row r="5" spans="1:17" ht="16.5" customHeight="1">
      <c r="A5" s="58"/>
      <c r="B5" s="171"/>
      <c r="C5" s="169"/>
      <c r="D5" s="169"/>
      <c r="E5" s="169"/>
      <c r="F5" s="169"/>
      <c r="G5" s="169"/>
      <c r="H5" s="172"/>
      <c r="I5" s="172"/>
      <c r="J5" s="662" t="s">
        <v>372</v>
      </c>
      <c r="K5" s="662"/>
      <c r="L5" s="662"/>
      <c r="M5" s="662"/>
      <c r="N5" s="662"/>
      <c r="O5" s="662"/>
      <c r="P5" s="234"/>
      <c r="Q5" s="269"/>
    </row>
    <row r="6" spans="1:17" ht="18.75" customHeight="1">
      <c r="A6" s="618" t="s">
        <v>367</v>
      </c>
      <c r="B6" s="619"/>
      <c r="C6" s="632" t="s">
        <v>18</v>
      </c>
      <c r="D6" s="632" t="s">
        <v>398</v>
      </c>
      <c r="E6" s="634"/>
      <c r="F6" s="634"/>
      <c r="G6" s="634"/>
      <c r="H6" s="634"/>
      <c r="I6" s="634"/>
      <c r="J6" s="634"/>
      <c r="K6" s="634"/>
      <c r="L6" s="634"/>
      <c r="M6" s="634"/>
      <c r="N6" s="634"/>
      <c r="O6" s="635"/>
      <c r="P6" s="234"/>
      <c r="Q6" s="269"/>
    </row>
    <row r="7" spans="1:17" ht="20.25" customHeight="1">
      <c r="A7" s="620"/>
      <c r="B7" s="621"/>
      <c r="C7" s="633"/>
      <c r="D7" s="636" t="s">
        <v>399</v>
      </c>
      <c r="E7" s="638" t="s">
        <v>400</v>
      </c>
      <c r="F7" s="639"/>
      <c r="G7" s="640"/>
      <c r="H7" s="631" t="s">
        <v>401</v>
      </c>
      <c r="I7" s="631" t="s">
        <v>402</v>
      </c>
      <c r="J7" s="631" t="s">
        <v>443</v>
      </c>
      <c r="K7" s="631" t="s">
        <v>404</v>
      </c>
      <c r="L7" s="631" t="s">
        <v>405</v>
      </c>
      <c r="M7" s="631" t="s">
        <v>406</v>
      </c>
      <c r="N7" s="631" t="s">
        <v>435</v>
      </c>
      <c r="O7" s="631" t="s">
        <v>407</v>
      </c>
      <c r="P7" s="269"/>
      <c r="Q7" s="269"/>
    </row>
    <row r="8" spans="1:17" ht="21.75" customHeight="1">
      <c r="A8" s="620"/>
      <c r="B8" s="621"/>
      <c r="C8" s="633"/>
      <c r="D8" s="636"/>
      <c r="E8" s="614" t="s">
        <v>17</v>
      </c>
      <c r="F8" s="616" t="s">
        <v>7</v>
      </c>
      <c r="G8" s="617"/>
      <c r="H8" s="631"/>
      <c r="I8" s="631"/>
      <c r="J8" s="631"/>
      <c r="K8" s="631"/>
      <c r="L8" s="631"/>
      <c r="M8" s="631"/>
      <c r="N8" s="631"/>
      <c r="O8" s="631"/>
      <c r="P8" s="656"/>
      <c r="Q8" s="656"/>
    </row>
    <row r="9" spans="1:17" ht="21.75" customHeight="1">
      <c r="A9" s="622"/>
      <c r="B9" s="623"/>
      <c r="C9" s="633"/>
      <c r="D9" s="637"/>
      <c r="E9" s="615"/>
      <c r="F9" s="240" t="s">
        <v>408</v>
      </c>
      <c r="G9" s="242" t="s">
        <v>409</v>
      </c>
      <c r="H9" s="615"/>
      <c r="I9" s="615"/>
      <c r="J9" s="615"/>
      <c r="K9" s="615"/>
      <c r="L9" s="615"/>
      <c r="M9" s="615"/>
      <c r="N9" s="615"/>
      <c r="O9" s="615"/>
      <c r="P9" s="270"/>
      <c r="Q9" s="270"/>
    </row>
    <row r="10" spans="1:17" s="245" customFormat="1" ht="22.5" customHeight="1">
      <c r="A10" s="625" t="s">
        <v>368</v>
      </c>
      <c r="B10" s="626"/>
      <c r="C10" s="243">
        <v>1</v>
      </c>
      <c r="D10" s="243">
        <v>2</v>
      </c>
      <c r="E10" s="243">
        <v>3</v>
      </c>
      <c r="F10" s="243">
        <v>4</v>
      </c>
      <c r="G10" s="243">
        <v>5</v>
      </c>
      <c r="H10" s="243">
        <v>6</v>
      </c>
      <c r="I10" s="243">
        <v>7</v>
      </c>
      <c r="J10" s="243">
        <v>8</v>
      </c>
      <c r="K10" s="243">
        <v>9</v>
      </c>
      <c r="L10" s="243">
        <v>10</v>
      </c>
      <c r="M10" s="243">
        <v>11</v>
      </c>
      <c r="N10" s="243">
        <v>12</v>
      </c>
      <c r="O10" s="243">
        <v>13</v>
      </c>
      <c r="P10" s="275"/>
      <c r="Q10" s="275"/>
    </row>
    <row r="11" spans="1:17" ht="33" customHeight="1">
      <c r="A11" s="246" t="s">
        <v>0</v>
      </c>
      <c r="B11" s="247" t="s">
        <v>410</v>
      </c>
      <c r="C11" s="346">
        <f>'[6]04'!C11</f>
        <v>148306880598.77798</v>
      </c>
      <c r="D11" s="346">
        <f>'[6]04'!D11</f>
        <v>39586083350.027</v>
      </c>
      <c r="E11" s="346">
        <f>'[6]04'!E11</f>
        <v>30747542505.641003</v>
      </c>
      <c r="F11" s="346">
        <f>'[6]04'!F11</f>
        <v>9963792</v>
      </c>
      <c r="G11" s="346">
        <f>'[6]04'!G11</f>
        <v>30737578713.641003</v>
      </c>
      <c r="H11" s="346">
        <f>'[6]04'!H11</f>
        <v>3499751.901</v>
      </c>
      <c r="I11" s="346">
        <f>'[6]04'!I11</f>
        <v>1103459087.135</v>
      </c>
      <c r="J11" s="346">
        <f>'[6]04'!J11</f>
        <v>75475456205.72299</v>
      </c>
      <c r="K11" s="346">
        <f>'[6]04'!K11</f>
        <v>784184851.0339999</v>
      </c>
      <c r="L11" s="346">
        <f>'[6]04'!L11</f>
        <v>209985001</v>
      </c>
      <c r="M11" s="346">
        <f>'[6]04'!M11</f>
        <v>381889160.702</v>
      </c>
      <c r="N11" s="346">
        <f>'[6]04'!N11</f>
        <v>158072</v>
      </c>
      <c r="O11" s="346">
        <f>'[6]04'!O11</f>
        <v>14622614</v>
      </c>
      <c r="P11" s="269"/>
      <c r="Q11" s="269"/>
    </row>
    <row r="12" spans="1:17" ht="33" customHeight="1">
      <c r="A12" s="250">
        <v>1</v>
      </c>
      <c r="B12" s="251" t="s">
        <v>411</v>
      </c>
      <c r="C12" s="346">
        <f>'[6]04'!C12</f>
        <v>87491850002.686</v>
      </c>
      <c r="D12" s="346">
        <f>'[6]04'!D12</f>
        <v>26107324850.371998</v>
      </c>
      <c r="E12" s="346">
        <f>'[6]04'!E12</f>
        <v>11616836487.445</v>
      </c>
      <c r="F12" s="346">
        <f>'[6]04'!F12</f>
        <v>6492132</v>
      </c>
      <c r="G12" s="346">
        <f>'[6]04'!G12</f>
        <v>11610344355.445</v>
      </c>
      <c r="H12" s="346">
        <f>'[6]04'!H12</f>
        <v>1805311.9</v>
      </c>
      <c r="I12" s="346">
        <f>'[6]04'!I12</f>
        <v>506897868.99399996</v>
      </c>
      <c r="J12" s="346">
        <f>'[6]04'!J12</f>
        <v>48472888713.714</v>
      </c>
      <c r="K12" s="346">
        <f>'[6]04'!K12</f>
        <v>500634592.502</v>
      </c>
      <c r="L12" s="346">
        <f>'[6]04'!L12</f>
        <v>134749468</v>
      </c>
      <c r="M12" s="346">
        <f>'[6]04'!M12</f>
        <v>150445343.062</v>
      </c>
      <c r="N12" s="346">
        <f>'[6]04'!N12</f>
        <v>1</v>
      </c>
      <c r="O12" s="346">
        <f>'[6]04'!O12</f>
        <v>267366</v>
      </c>
      <c r="P12" s="269"/>
      <c r="Q12" s="269"/>
    </row>
    <row r="13" spans="1:17" ht="33" customHeight="1">
      <c r="A13" s="250">
        <v>2</v>
      </c>
      <c r="B13" s="251" t="s">
        <v>412</v>
      </c>
      <c r="C13" s="346">
        <f>'[6]04'!C13</f>
        <v>60815030595.534996</v>
      </c>
      <c r="D13" s="346">
        <f>'[6]04'!D13</f>
        <v>13478758499.098</v>
      </c>
      <c r="E13" s="346">
        <f>'[6]04'!E13</f>
        <v>19130706018.196</v>
      </c>
      <c r="F13" s="346">
        <f>'[6]04'!F13</f>
        <v>3471660</v>
      </c>
      <c r="G13" s="346">
        <f>'[6]04'!G13</f>
        <v>19127234358.196</v>
      </c>
      <c r="H13" s="346">
        <f>'[6]04'!H13</f>
        <v>1694440.001</v>
      </c>
      <c r="I13" s="346">
        <f>'[6]04'!I13</f>
        <v>596561218.141</v>
      </c>
      <c r="J13" s="346">
        <f>'[6]04'!J13</f>
        <v>27002567492.009003</v>
      </c>
      <c r="K13" s="346">
        <f>'[6]04'!K13</f>
        <v>283550258.532</v>
      </c>
      <c r="L13" s="346">
        <f>'[6]04'!L13</f>
        <v>75235533</v>
      </c>
      <c r="M13" s="346">
        <f>'[6]04'!M13</f>
        <v>231443817.64</v>
      </c>
      <c r="N13" s="346">
        <f>'[6]04'!N13</f>
        <v>158071</v>
      </c>
      <c r="O13" s="346">
        <f>'[6]04'!O13</f>
        <v>14355248</v>
      </c>
      <c r="P13" s="269"/>
      <c r="Q13" s="269"/>
    </row>
    <row r="14" spans="1:17" ht="33" customHeight="1">
      <c r="A14" s="253" t="s">
        <v>1</v>
      </c>
      <c r="B14" s="254" t="s">
        <v>413</v>
      </c>
      <c r="C14" s="346">
        <f>'[6]04'!C14</f>
        <v>6579214613.096</v>
      </c>
      <c r="D14" s="346">
        <f>'[6]04'!D14</f>
        <v>1120765902.718</v>
      </c>
      <c r="E14" s="346">
        <f>'[6]04'!E14</f>
        <v>847146913.0900002</v>
      </c>
      <c r="F14" s="346">
        <f>'[6]04'!F14</f>
        <v>0</v>
      </c>
      <c r="G14" s="346">
        <f>'[6]04'!G14</f>
        <v>847146913.0900002</v>
      </c>
      <c r="H14" s="346">
        <f>'[6]04'!H14</f>
        <v>0</v>
      </c>
      <c r="I14" s="346">
        <f>'[6]04'!I14</f>
        <v>25164961</v>
      </c>
      <c r="J14" s="346">
        <f>'[6]04'!J14</f>
        <v>4563645298.531</v>
      </c>
      <c r="K14" s="346">
        <f>'[6]04'!K14</f>
        <v>10731982</v>
      </c>
      <c r="L14" s="346">
        <f>'[6]04'!L14</f>
        <v>119649</v>
      </c>
      <c r="M14" s="346">
        <f>'[6]04'!M14</f>
        <v>11639907</v>
      </c>
      <c r="N14" s="346">
        <f>'[6]04'!N14</f>
        <v>0</v>
      </c>
      <c r="O14" s="346">
        <f>'[6]04'!O14</f>
        <v>0</v>
      </c>
      <c r="P14" s="269"/>
      <c r="Q14" s="269"/>
    </row>
    <row r="15" spans="1:17" ht="33" customHeight="1">
      <c r="A15" s="253" t="s">
        <v>369</v>
      </c>
      <c r="B15" s="254" t="s">
        <v>414</v>
      </c>
      <c r="C15" s="346">
        <f>'[6]04'!C15</f>
        <v>2706650199.605</v>
      </c>
      <c r="D15" s="346">
        <f>'[6]04'!D15</f>
        <v>280065969.02</v>
      </c>
      <c r="E15" s="346">
        <f>'[6]04'!E15</f>
        <v>617250</v>
      </c>
      <c r="F15" s="346">
        <f>'[6]04'!F15</f>
        <v>0</v>
      </c>
      <c r="G15" s="346">
        <f>'[6]04'!G15</f>
        <v>617250</v>
      </c>
      <c r="H15" s="346">
        <f>'[6]04'!H15</f>
        <v>0</v>
      </c>
      <c r="I15" s="346">
        <f>'[6]04'!I15</f>
        <v>5598768</v>
      </c>
      <c r="J15" s="346">
        <f>'[6]04'!J15</f>
        <v>2414475984.9379997</v>
      </c>
      <c r="K15" s="346">
        <f>'[6]04'!K15</f>
        <v>5892228</v>
      </c>
      <c r="L15" s="346">
        <f>'[6]04'!L15</f>
        <v>0</v>
      </c>
      <c r="M15" s="346">
        <f>'[6]04'!M15</f>
        <v>0</v>
      </c>
      <c r="N15" s="346">
        <f>'[6]04'!N15</f>
        <v>0</v>
      </c>
      <c r="O15" s="346">
        <f>'[6]04'!O15</f>
        <v>0</v>
      </c>
      <c r="P15" s="269"/>
      <c r="Q15" s="269"/>
    </row>
    <row r="16" spans="1:17" ht="33" customHeight="1">
      <c r="A16" s="253" t="s">
        <v>415</v>
      </c>
      <c r="B16" s="254" t="s">
        <v>324</v>
      </c>
      <c r="C16" s="346">
        <f>'[6]04'!C16</f>
        <v>141727665985.759</v>
      </c>
      <c r="D16" s="346">
        <f>'[6]04'!D16</f>
        <v>38465317447.23799</v>
      </c>
      <c r="E16" s="346">
        <f>'[6]04'!E16</f>
        <v>29900395592.752</v>
      </c>
      <c r="F16" s="346">
        <f>'[6]04'!F16</f>
        <v>9963792</v>
      </c>
      <c r="G16" s="346">
        <f>'[6]04'!G16</f>
        <v>29890431800.752</v>
      </c>
      <c r="H16" s="346">
        <f>'[6]04'!H16</f>
        <v>3499751.901</v>
      </c>
      <c r="I16" s="346">
        <f>'[6]04'!I16</f>
        <v>1078294125.657</v>
      </c>
      <c r="J16" s="346">
        <f>'[6]04'!J16</f>
        <v>70911810907.524</v>
      </c>
      <c r="K16" s="346">
        <f>'[6]04'!K16</f>
        <v>773452869.1270001</v>
      </c>
      <c r="L16" s="346">
        <f>'[6]04'!L16</f>
        <v>209865352</v>
      </c>
      <c r="M16" s="346">
        <f>'[6]04'!M16</f>
        <v>370249253.702</v>
      </c>
      <c r="N16" s="346">
        <f>'[6]04'!N16</f>
        <v>158072</v>
      </c>
      <c r="O16" s="346">
        <f>'[6]04'!O16</f>
        <v>14622614</v>
      </c>
      <c r="P16" s="269"/>
      <c r="Q16" s="234"/>
    </row>
    <row r="17" spans="1:17" ht="33" customHeight="1">
      <c r="A17" s="253" t="s">
        <v>24</v>
      </c>
      <c r="B17" s="255" t="s">
        <v>416</v>
      </c>
      <c r="C17" s="346">
        <f>'[6]04'!C17</f>
        <v>108313546962.70502</v>
      </c>
      <c r="D17" s="346">
        <f>'[6]04'!D17</f>
        <v>29524009240.535995</v>
      </c>
      <c r="E17" s="346">
        <f>'[6]04'!E17</f>
        <v>23034286676.199997</v>
      </c>
      <c r="F17" s="346">
        <f>'[6]04'!F17</f>
        <v>3525427</v>
      </c>
      <c r="G17" s="346">
        <f>'[6]04'!G17</f>
        <v>23030761249.199997</v>
      </c>
      <c r="H17" s="346">
        <f>'[6]04'!H17</f>
        <v>3584111.901</v>
      </c>
      <c r="I17" s="346">
        <f>'[6]04'!I17</f>
        <v>972939101.803</v>
      </c>
      <c r="J17" s="346">
        <f>'[6]04'!J17</f>
        <v>53674652532.075</v>
      </c>
      <c r="K17" s="346">
        <f>'[6]04'!K17</f>
        <v>546533826.358</v>
      </c>
      <c r="L17" s="346">
        <f>'[6]04'!L17</f>
        <v>206790763</v>
      </c>
      <c r="M17" s="346">
        <f>'[6]04'!M17</f>
        <v>336010291.06200004</v>
      </c>
      <c r="N17" s="346">
        <f>'[6]04'!N17</f>
        <v>120306</v>
      </c>
      <c r="O17" s="346">
        <f>'[6]04'!O17</f>
        <v>14620114</v>
      </c>
      <c r="P17" s="269"/>
      <c r="Q17" s="234"/>
    </row>
    <row r="18" spans="1:17" ht="33" customHeight="1">
      <c r="A18" s="250" t="s">
        <v>417</v>
      </c>
      <c r="B18" s="251" t="s">
        <v>358</v>
      </c>
      <c r="C18" s="346">
        <f>'[6]04'!C18</f>
        <v>18111679418.309002</v>
      </c>
      <c r="D18" s="346">
        <f>'[6]04'!D18</f>
        <v>4817099460.363</v>
      </c>
      <c r="E18" s="346">
        <f>'[6]04'!E18</f>
        <v>6758616564.3550005</v>
      </c>
      <c r="F18" s="346">
        <f>'[6]04'!F18</f>
        <v>171641</v>
      </c>
      <c r="G18" s="346">
        <f>'[6]04'!G18</f>
        <v>6758444923.3550005</v>
      </c>
      <c r="H18" s="346">
        <f>'[6]04'!H18</f>
        <v>747999.001</v>
      </c>
      <c r="I18" s="346">
        <f>'[6]04'!I18</f>
        <v>327791345.378</v>
      </c>
      <c r="J18" s="346">
        <f>'[6]04'!J18</f>
        <v>5987122069.703</v>
      </c>
      <c r="K18" s="346">
        <f>'[6]04'!K18</f>
        <v>119047304.054</v>
      </c>
      <c r="L18" s="346">
        <f>'[6]04'!L18</f>
        <v>21562910</v>
      </c>
      <c r="M18" s="346">
        <f>'[6]04'!M18</f>
        <v>68132647</v>
      </c>
      <c r="N18" s="346">
        <f>'[6]04'!N18</f>
        <v>0</v>
      </c>
      <c r="O18" s="346">
        <f>'[6]04'!O18</f>
        <v>11559118</v>
      </c>
      <c r="P18" s="269"/>
      <c r="Q18" s="234"/>
    </row>
    <row r="19" spans="1:17" ht="33" customHeight="1">
      <c r="A19" s="250" t="s">
        <v>418</v>
      </c>
      <c r="B19" s="251" t="s">
        <v>419</v>
      </c>
      <c r="C19" s="346">
        <f>'[6]04'!C19</f>
        <v>10048419719.428</v>
      </c>
      <c r="D19" s="346">
        <f>'[6]04'!D19</f>
        <v>1959901076.828</v>
      </c>
      <c r="E19" s="346">
        <f>'[6]04'!E19</f>
        <v>90824792.13200001</v>
      </c>
      <c r="F19" s="346">
        <f>'[6]04'!F19</f>
        <v>2500</v>
      </c>
      <c r="G19" s="346">
        <f>'[6]04'!G19</f>
        <v>90822292.13200001</v>
      </c>
      <c r="H19" s="346">
        <f>'[6]04'!H19</f>
        <v>0</v>
      </c>
      <c r="I19" s="346">
        <f>'[6]04'!I19</f>
        <v>79479665</v>
      </c>
      <c r="J19" s="346">
        <f>'[6]04'!J19</f>
        <v>7759610259.418</v>
      </c>
      <c r="K19" s="346">
        <f>'[6]04'!K19</f>
        <v>149567425</v>
      </c>
      <c r="L19" s="346">
        <f>'[6]04'!L19</f>
        <v>0</v>
      </c>
      <c r="M19" s="346">
        <f>'[6]04'!M19</f>
        <v>6211203</v>
      </c>
      <c r="N19" s="346">
        <f>'[6]04'!N19</f>
        <v>0</v>
      </c>
      <c r="O19" s="346">
        <f>'[6]04'!O19</f>
        <v>2825298</v>
      </c>
      <c r="P19" s="269"/>
      <c r="Q19" s="234"/>
    </row>
    <row r="20" spans="1:17" ht="33" customHeight="1">
      <c r="A20" s="250" t="s">
        <v>420</v>
      </c>
      <c r="B20" s="251" t="s">
        <v>421</v>
      </c>
      <c r="C20" s="346">
        <f>'[6]04'!C20</f>
        <v>74832182163.58699</v>
      </c>
      <c r="D20" s="346">
        <f>'[6]04'!D20</f>
        <v>20561541848.839</v>
      </c>
      <c r="E20" s="346">
        <f>'[6]04'!E20</f>
        <v>16002586855.412998</v>
      </c>
      <c r="F20" s="346">
        <f>'[6]04'!F20</f>
        <v>3351286</v>
      </c>
      <c r="G20" s="346">
        <f>'[6]04'!G20</f>
        <v>15999235569.412998</v>
      </c>
      <c r="H20" s="346">
        <f>'[6]04'!H20</f>
        <v>2428812.9</v>
      </c>
      <c r="I20" s="346">
        <f>'[6]04'!I20</f>
        <v>529711354.52900004</v>
      </c>
      <c r="J20" s="346">
        <f>'[6]04'!J20</f>
        <v>37168069278.006996</v>
      </c>
      <c r="K20" s="346">
        <f>'[6]04'!K20</f>
        <v>275710147.304</v>
      </c>
      <c r="L20" s="346">
        <f>'[6]04'!L20</f>
        <v>56641619</v>
      </c>
      <c r="M20" s="346">
        <f>'[6]04'!M20</f>
        <v>235136244.062</v>
      </c>
      <c r="N20" s="346">
        <f>'[6]04'!N20</f>
        <v>120306</v>
      </c>
      <c r="O20" s="346">
        <f>'[6]04'!O20</f>
        <v>235698</v>
      </c>
      <c r="P20" s="269"/>
      <c r="Q20" s="234"/>
    </row>
    <row r="21" spans="1:17" ht="33" customHeight="1">
      <c r="A21" s="250" t="s">
        <v>422</v>
      </c>
      <c r="B21" s="251" t="s">
        <v>423</v>
      </c>
      <c r="C21" s="346">
        <f>'[6]04'!C21</f>
        <v>2683358958.537</v>
      </c>
      <c r="D21" s="346">
        <f>'[6]04'!D21</f>
        <v>1372858887.9629998</v>
      </c>
      <c r="E21" s="346">
        <f>'[6]04'!E21</f>
        <v>90712633</v>
      </c>
      <c r="F21" s="346">
        <f>'[6]04'!F21</f>
        <v>0</v>
      </c>
      <c r="G21" s="346">
        <f>'[6]04'!G21</f>
        <v>90712633</v>
      </c>
      <c r="H21" s="346">
        <f>'[6]04'!H21</f>
        <v>0</v>
      </c>
      <c r="I21" s="346">
        <f>'[6]04'!I21</f>
        <v>16659564.896</v>
      </c>
      <c r="J21" s="346">
        <f>'[6]04'!J21</f>
        <v>1201829351.378</v>
      </c>
      <c r="K21" s="346">
        <f>'[6]04'!K21</f>
        <v>1298521</v>
      </c>
      <c r="L21" s="346">
        <f>'[6]04'!L21</f>
        <v>0</v>
      </c>
      <c r="M21" s="346">
        <f>'[6]04'!M21</f>
        <v>0</v>
      </c>
      <c r="N21" s="346">
        <f>'[6]04'!N21</f>
        <v>0</v>
      </c>
      <c r="O21" s="346">
        <f>'[6]04'!O21</f>
        <v>0</v>
      </c>
      <c r="P21" s="269"/>
      <c r="Q21" s="234"/>
    </row>
    <row r="22" spans="1:17" ht="33" customHeight="1">
      <c r="A22" s="250" t="s">
        <v>424</v>
      </c>
      <c r="B22" s="251" t="s">
        <v>425</v>
      </c>
      <c r="C22" s="346">
        <f>'[6]04'!C22</f>
        <v>1380612477.3330002</v>
      </c>
      <c r="D22" s="346">
        <f>'[6]04'!D22</f>
        <v>322029139.571</v>
      </c>
      <c r="E22" s="346">
        <f>'[6]04'!E22</f>
        <v>84769754</v>
      </c>
      <c r="F22" s="346">
        <f>'[6]04'!F22</f>
        <v>0</v>
      </c>
      <c r="G22" s="346">
        <f>'[6]04'!G22</f>
        <v>84769754</v>
      </c>
      <c r="H22" s="346">
        <f>'[6]04'!H22</f>
        <v>400000</v>
      </c>
      <c r="I22" s="346">
        <f>'[6]04'!I22</f>
        <v>15965999</v>
      </c>
      <c r="J22" s="346">
        <f>'[6]04'!J22</f>
        <v>957447584.762</v>
      </c>
      <c r="K22" s="346">
        <f>'[6]04'!K22</f>
        <v>0</v>
      </c>
      <c r="L22" s="346">
        <f>'[6]04'!L22</f>
        <v>0</v>
      </c>
      <c r="M22" s="346">
        <f>'[6]04'!M22</f>
        <v>0</v>
      </c>
      <c r="N22" s="346">
        <f>'[6]04'!N22</f>
        <v>0</v>
      </c>
      <c r="O22" s="346">
        <f>'[6]04'!O22</f>
        <v>0</v>
      </c>
      <c r="P22" s="269"/>
      <c r="Q22" s="234"/>
    </row>
    <row r="23" spans="1:17" ht="33" customHeight="1">
      <c r="A23" s="250" t="s">
        <v>426</v>
      </c>
      <c r="B23" s="256" t="s">
        <v>427</v>
      </c>
      <c r="C23" s="346">
        <f>'[6]04'!C23</f>
        <v>45654915</v>
      </c>
      <c r="D23" s="346">
        <f>'[6]04'!D23</f>
        <v>1751008</v>
      </c>
      <c r="E23" s="346">
        <f>'[6]04'!E23</f>
        <v>0</v>
      </c>
      <c r="F23" s="346">
        <f>'[6]04'!F23</f>
        <v>0</v>
      </c>
      <c r="G23" s="346">
        <f>'[6]04'!G23</f>
        <v>0</v>
      </c>
      <c r="H23" s="346">
        <f>'[6]04'!H23</f>
        <v>0</v>
      </c>
      <c r="I23" s="346">
        <f>'[6]04'!I23</f>
        <v>687000</v>
      </c>
      <c r="J23" s="346">
        <f>'[6]04'!J23</f>
        <v>43216907</v>
      </c>
      <c r="K23" s="346">
        <f>'[6]04'!K23</f>
        <v>0</v>
      </c>
      <c r="L23" s="346">
        <f>'[6]04'!L23</f>
        <v>0</v>
      </c>
      <c r="M23" s="346">
        <f>'[6]04'!M23</f>
        <v>0</v>
      </c>
      <c r="N23" s="346">
        <f>'[6]04'!N23</f>
        <v>0</v>
      </c>
      <c r="O23" s="346">
        <f>'[6]04'!O23</f>
        <v>0</v>
      </c>
      <c r="P23" s="269"/>
      <c r="Q23" s="234"/>
    </row>
    <row r="24" spans="1:17" ht="33" customHeight="1">
      <c r="A24" s="250" t="s">
        <v>428</v>
      </c>
      <c r="B24" s="251" t="s">
        <v>429</v>
      </c>
      <c r="C24" s="346">
        <f>'[6]04'!C24</f>
        <v>1211639311.511</v>
      </c>
      <c r="D24" s="346">
        <f>'[6]04'!D24</f>
        <v>488827818.97200006</v>
      </c>
      <c r="E24" s="346">
        <f>'[6]04'!E24</f>
        <v>6776077.3</v>
      </c>
      <c r="F24" s="346">
        <f>'[6]04'!F24</f>
        <v>0</v>
      </c>
      <c r="G24" s="346">
        <f>'[6]04'!G24</f>
        <v>6776077.3</v>
      </c>
      <c r="H24" s="346">
        <f>'[6]04'!H24</f>
        <v>7300</v>
      </c>
      <c r="I24" s="346">
        <f>'[6]04'!I24</f>
        <v>2644173</v>
      </c>
      <c r="J24" s="346">
        <f>'[6]04'!J24</f>
        <v>557357081.807</v>
      </c>
      <c r="K24" s="346">
        <f>'[6]04'!K24</f>
        <v>910429</v>
      </c>
      <c r="L24" s="346">
        <f>'[6]04'!L24</f>
        <v>128586234</v>
      </c>
      <c r="M24" s="346">
        <f>'[6]04'!M24</f>
        <v>26530197</v>
      </c>
      <c r="N24" s="346">
        <f>'[6]04'!N24</f>
        <v>0</v>
      </c>
      <c r="O24" s="346">
        <f>'[6]04'!O24</f>
        <v>0</v>
      </c>
      <c r="P24" s="269"/>
      <c r="Q24" s="234"/>
    </row>
    <row r="25" spans="1:17" ht="33" customHeight="1">
      <c r="A25" s="253" t="s">
        <v>25</v>
      </c>
      <c r="B25" s="254" t="s">
        <v>430</v>
      </c>
      <c r="C25" s="346">
        <f>'[6]04'!C25</f>
        <v>33414119022.854004</v>
      </c>
      <c r="D25" s="346">
        <f>'[6]04'!D25</f>
        <v>8941308206.702</v>
      </c>
      <c r="E25" s="346">
        <f>'[6]04'!E25</f>
        <v>6866108916.552</v>
      </c>
      <c r="F25" s="346">
        <f>'[6]04'!F25</f>
        <v>6438365</v>
      </c>
      <c r="G25" s="346">
        <f>'[6]04'!G25</f>
        <v>6859670552.552</v>
      </c>
      <c r="H25" s="346">
        <f>'[6]04'!H25</f>
        <v>-84360</v>
      </c>
      <c r="I25" s="346">
        <f>'[6]04'!I25</f>
        <v>105355023.854</v>
      </c>
      <c r="J25" s="346">
        <f>'[6]04'!J25</f>
        <v>17237158375.449</v>
      </c>
      <c r="K25" s="346">
        <f>'[6]04'!K25</f>
        <v>226919042.76899996</v>
      </c>
      <c r="L25" s="346">
        <f>'[6]04'!L25</f>
        <v>3074589</v>
      </c>
      <c r="M25" s="346">
        <f>'[6]04'!M25</f>
        <v>34238962.64</v>
      </c>
      <c r="N25" s="346">
        <f>'[6]04'!N25</f>
        <v>37766</v>
      </c>
      <c r="O25" s="346">
        <f>'[6]04'!O25</f>
        <v>2500</v>
      </c>
      <c r="P25" s="269"/>
      <c r="Q25" s="234"/>
    </row>
    <row r="26" spans="1:17" ht="36" customHeight="1">
      <c r="A26" s="230" t="s">
        <v>431</v>
      </c>
      <c r="B26" s="276" t="s">
        <v>432</v>
      </c>
      <c r="C26" s="324">
        <f>(C18+C19)/C17</f>
        <v>0.25998686154588957</v>
      </c>
      <c r="D26" s="324">
        <f aca="true" t="shared" si="0" ref="D26:O26">(D18+D19)/D17</f>
        <v>0.22954201382264458</v>
      </c>
      <c r="E26" s="324">
        <f t="shared" si="0"/>
        <v>0.2973585183154004</v>
      </c>
      <c r="F26" s="324">
        <f t="shared" si="0"/>
        <v>0.04939571858954958</v>
      </c>
      <c r="G26" s="324">
        <f t="shared" si="0"/>
        <v>0.2973964751479901</v>
      </c>
      <c r="H26" s="324">
        <f t="shared" si="0"/>
        <v>0.2086985623387767</v>
      </c>
      <c r="I26" s="324">
        <f t="shared" si="0"/>
        <v>0.41859866627136955</v>
      </c>
      <c r="J26" s="324">
        <f t="shared" si="0"/>
        <v>0.2561121810878273</v>
      </c>
      <c r="K26" s="324">
        <f t="shared" si="0"/>
        <v>0.49148783862839507</v>
      </c>
      <c r="L26" s="324">
        <f t="shared" si="0"/>
        <v>0.10427404825620765</v>
      </c>
      <c r="M26" s="324">
        <f t="shared" si="0"/>
        <v>0.22125468170938312</v>
      </c>
      <c r="N26" s="324">
        <f t="shared" si="0"/>
        <v>0</v>
      </c>
      <c r="O26" s="324">
        <f t="shared" si="0"/>
        <v>0.9838785114808271</v>
      </c>
      <c r="P26" s="269"/>
      <c r="Q26" s="234"/>
    </row>
    <row r="27" spans="1:15" ht="26.25" customHeight="1">
      <c r="A27"/>
      <c r="B27"/>
      <c r="C27"/>
      <c r="D27"/>
      <c r="E27"/>
      <c r="F27"/>
      <c r="G27"/>
      <c r="H27"/>
      <c r="K27" s="453" t="str">
        <f>TT!B8</f>
        <v>Hà Nội, ngày 7 tháng 6 năm 2017</v>
      </c>
      <c r="L27" s="453"/>
      <c r="M27" s="453"/>
      <c r="N27" s="453"/>
      <c r="O27" s="453"/>
    </row>
    <row r="28" spans="1:14" ht="15.75">
      <c r="A28"/>
      <c r="B28" s="398" t="s">
        <v>363</v>
      </c>
      <c r="C28" s="398"/>
      <c r="D28"/>
      <c r="E28"/>
      <c r="F28"/>
      <c r="G28"/>
      <c r="H28"/>
      <c r="K28" s="446" t="str">
        <f>TT!B5</f>
        <v>GIÁM ĐỐC</v>
      </c>
      <c r="L28" s="446"/>
      <c r="M28" s="446"/>
      <c r="N28" s="40"/>
    </row>
    <row r="29" spans="1:14" ht="15.75">
      <c r="A29"/>
      <c r="B29" s="137"/>
      <c r="C29" s="137"/>
      <c r="D29"/>
      <c r="E29"/>
      <c r="F29"/>
      <c r="G29"/>
      <c r="H29"/>
      <c r="K29" s="446"/>
      <c r="L29" s="446"/>
      <c r="M29" s="446"/>
      <c r="N29" s="40"/>
    </row>
    <row r="30" spans="1:14" ht="15.75">
      <c r="A30"/>
      <c r="B30" s="137"/>
      <c r="C30" s="137"/>
      <c r="D30"/>
      <c r="E30"/>
      <c r="F30"/>
      <c r="G30"/>
      <c r="H30"/>
      <c r="K30" s="137"/>
      <c r="L30" s="137"/>
      <c r="M30" s="137"/>
      <c r="N30" s="40"/>
    </row>
    <row r="31" spans="1:14" ht="15.75">
      <c r="A31"/>
      <c r="B31" s="137"/>
      <c r="C31" s="137"/>
      <c r="D31"/>
      <c r="E31"/>
      <c r="F31"/>
      <c r="G31"/>
      <c r="H31"/>
      <c r="K31" s="137"/>
      <c r="L31" s="137"/>
      <c r="M31" s="137"/>
      <c r="N31" s="40"/>
    </row>
    <row r="32" spans="1:14" ht="15.75">
      <c r="A32"/>
      <c r="B32" s="137"/>
      <c r="C32" s="137"/>
      <c r="D32"/>
      <c r="E32"/>
      <c r="F32"/>
      <c r="G32"/>
      <c r="H32"/>
      <c r="K32" s="137"/>
      <c r="L32" s="137"/>
      <c r="M32" s="137"/>
      <c r="N32" s="40"/>
    </row>
    <row r="33" spans="1:14" ht="15.75">
      <c r="A33"/>
      <c r="B33" s="137"/>
      <c r="C33" s="137"/>
      <c r="D33"/>
      <c r="E33"/>
      <c r="F33"/>
      <c r="G33"/>
      <c r="H33"/>
      <c r="K33" s="137"/>
      <c r="L33" s="137"/>
      <c r="M33" s="137"/>
      <c r="N33" s="40"/>
    </row>
    <row r="34" spans="1:14" ht="15.75">
      <c r="A34"/>
      <c r="B34" s="137"/>
      <c r="C34" s="137"/>
      <c r="D34"/>
      <c r="E34"/>
      <c r="F34"/>
      <c r="G34"/>
      <c r="H34"/>
      <c r="K34" s="137"/>
      <c r="L34" s="137"/>
      <c r="M34" s="137"/>
      <c r="N34" s="40"/>
    </row>
    <row r="35" spans="1:14" ht="15.75">
      <c r="A35"/>
      <c r="B35" s="137"/>
      <c r="C35" s="137"/>
      <c r="D35"/>
      <c r="E35"/>
      <c r="F35"/>
      <c r="G35"/>
      <c r="H35"/>
      <c r="K35" s="137"/>
      <c r="L35" s="137"/>
      <c r="M35" s="137"/>
      <c r="N35" s="40"/>
    </row>
    <row r="36" spans="1:14" ht="15.75">
      <c r="A36"/>
      <c r="B36" s="398" t="str">
        <f>TT!B7</f>
        <v>Đinh Nam Hải</v>
      </c>
      <c r="C36" s="398"/>
      <c r="D36"/>
      <c r="E36"/>
      <c r="F36"/>
      <c r="G36"/>
      <c r="H36"/>
      <c r="K36" s="446" t="str">
        <f>TT!B6</f>
        <v>Lê Anh Tuấn</v>
      </c>
      <c r="L36" s="446"/>
      <c r="M36" s="446"/>
      <c r="N36" s="40"/>
    </row>
  </sheetData>
  <sheetProtection/>
  <mergeCells count="28">
    <mergeCell ref="A6:B9"/>
    <mergeCell ref="C6:C9"/>
    <mergeCell ref="D6:O6"/>
    <mergeCell ref="D7:D9"/>
    <mergeCell ref="E7:G7"/>
    <mergeCell ref="H7:H9"/>
    <mergeCell ref="E8:E9"/>
    <mergeCell ref="F8:G8"/>
    <mergeCell ref="P8:Q8"/>
    <mergeCell ref="A10:B10"/>
    <mergeCell ref="A1:D1"/>
    <mergeCell ref="A2:D2"/>
    <mergeCell ref="I7:I9"/>
    <mergeCell ref="J7:J9"/>
    <mergeCell ref="K7:K9"/>
    <mergeCell ref="L7:L9"/>
    <mergeCell ref="M7:M9"/>
    <mergeCell ref="N7:N9"/>
    <mergeCell ref="K29:M29"/>
    <mergeCell ref="B36:C36"/>
    <mergeCell ref="K36:M36"/>
    <mergeCell ref="K27:O27"/>
    <mergeCell ref="A3:O3"/>
    <mergeCell ref="A4:O4"/>
    <mergeCell ref="J5:O5"/>
    <mergeCell ref="B28:C28"/>
    <mergeCell ref="K28:M28"/>
    <mergeCell ref="O7:O9"/>
  </mergeCells>
  <printOptions/>
  <pageMargins left="0.2" right="0" top="0.25" bottom="0" header="0.36" footer="0.27"/>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63"/>
  </sheetPr>
  <dimension ref="A1:S541"/>
  <sheetViews>
    <sheetView showZeros="0" zoomScale="85" zoomScaleNormal="85" zoomScaleSheetLayoutView="85" zoomScalePageLayoutView="0" workbookViewId="0" topLeftCell="A1">
      <selection activeCell="K21" sqref="K21"/>
    </sheetView>
  </sheetViews>
  <sheetFormatPr defaultColWidth="9.00390625" defaultRowHeight="15.75"/>
  <cols>
    <col min="1" max="1" width="4.875" style="168" customWidth="1"/>
    <col min="2" max="2" width="23.25390625" style="168" customWidth="1"/>
    <col min="3" max="3" width="12.625" style="168" customWidth="1"/>
    <col min="4" max="4" width="12.125" style="168" customWidth="1"/>
    <col min="5" max="10" width="9.375" style="168" customWidth="1"/>
    <col min="11" max="12" width="12.25390625" style="168" customWidth="1"/>
    <col min="13" max="13" width="11.375" style="279" hidden="1" customWidth="1"/>
    <col min="14" max="14" width="18.125" style="279" hidden="1" customWidth="1"/>
    <col min="15" max="15" width="10.875" style="279" hidden="1" customWidth="1"/>
    <col min="16" max="16" width="13.25390625" style="279" hidden="1" customWidth="1"/>
    <col min="17" max="17" width="0" style="279" hidden="1" customWidth="1"/>
    <col min="18" max="18" width="9.50390625" style="279" hidden="1" customWidth="1"/>
    <col min="19" max="19" width="8.375" style="168" customWidth="1"/>
    <col min="20" max="16384" width="9.00390625" style="168" customWidth="1"/>
  </cols>
  <sheetData>
    <row r="1" spans="1:13" ht="21" customHeight="1">
      <c r="A1" s="668" t="s">
        <v>374</v>
      </c>
      <c r="B1" s="668"/>
      <c r="C1" s="668"/>
      <c r="D1" s="668"/>
      <c r="J1" s="277"/>
      <c r="K1" s="309"/>
      <c r="L1" s="309"/>
      <c r="M1" s="278"/>
    </row>
    <row r="2" spans="1:13" ht="36.75" customHeight="1">
      <c r="A2" s="716" t="s">
        <v>376</v>
      </c>
      <c r="B2" s="716"/>
      <c r="C2" s="716"/>
      <c r="D2" s="716"/>
      <c r="H2" s="667"/>
      <c r="I2" s="667"/>
      <c r="J2" s="277"/>
      <c r="K2" s="310"/>
      <c r="L2" s="310"/>
      <c r="M2" s="278"/>
    </row>
    <row r="3" spans="1:13" ht="35.25" customHeight="1">
      <c r="A3" s="660" t="s">
        <v>488</v>
      </c>
      <c r="B3" s="660"/>
      <c r="C3" s="660"/>
      <c r="D3" s="660"/>
      <c r="E3" s="660"/>
      <c r="F3" s="660"/>
      <c r="G3" s="660"/>
      <c r="H3" s="660"/>
      <c r="I3" s="660"/>
      <c r="J3" s="660"/>
      <c r="K3" s="660"/>
      <c r="L3" s="660"/>
      <c r="M3" s="278"/>
    </row>
    <row r="4" spans="1:13" ht="18" customHeight="1">
      <c r="A4" s="715" t="str">
        <f>TT!B3</f>
        <v>09 tháng năm 2017</v>
      </c>
      <c r="B4" s="661"/>
      <c r="C4" s="661"/>
      <c r="D4" s="661"/>
      <c r="E4" s="661"/>
      <c r="F4" s="661"/>
      <c r="G4" s="661"/>
      <c r="H4" s="661"/>
      <c r="I4" s="661"/>
      <c r="J4" s="661"/>
      <c r="K4" s="661"/>
      <c r="L4" s="661"/>
      <c r="M4" s="278"/>
    </row>
    <row r="5" spans="1:13" ht="20.25" customHeight="1">
      <c r="A5" s="169"/>
      <c r="B5" s="169"/>
      <c r="C5" s="169"/>
      <c r="D5" s="169"/>
      <c r="E5" s="169"/>
      <c r="F5" s="169"/>
      <c r="G5" s="169"/>
      <c r="J5" s="217"/>
      <c r="K5" s="662" t="s">
        <v>337</v>
      </c>
      <c r="L5" s="662"/>
      <c r="M5" s="662"/>
    </row>
    <row r="6" spans="1:16" ht="20.25" customHeight="1">
      <c r="A6" s="591" t="s">
        <v>373</v>
      </c>
      <c r="B6" s="592"/>
      <c r="C6" s="687" t="s">
        <v>18</v>
      </c>
      <c r="D6" s="676" t="s">
        <v>452</v>
      </c>
      <c r="E6" s="676"/>
      <c r="F6" s="676"/>
      <c r="G6" s="676"/>
      <c r="H6" s="676"/>
      <c r="I6" s="676"/>
      <c r="J6" s="676"/>
      <c r="K6" s="676"/>
      <c r="L6" s="676"/>
      <c r="M6" s="278"/>
      <c r="N6" s="702" t="s">
        <v>453</v>
      </c>
      <c r="O6" s="702"/>
      <c r="P6" s="702"/>
    </row>
    <row r="7" spans="1:13" ht="20.25" customHeight="1">
      <c r="A7" s="593"/>
      <c r="B7" s="594"/>
      <c r="C7" s="687"/>
      <c r="D7" s="703" t="s">
        <v>454</v>
      </c>
      <c r="E7" s="704"/>
      <c r="F7" s="704"/>
      <c r="G7" s="704"/>
      <c r="H7" s="704"/>
      <c r="I7" s="704"/>
      <c r="J7" s="705"/>
      <c r="K7" s="706" t="s">
        <v>455</v>
      </c>
      <c r="L7" s="706" t="s">
        <v>456</v>
      </c>
      <c r="M7" s="278"/>
    </row>
    <row r="8" spans="1:13" ht="20.25" customHeight="1">
      <c r="A8" s="593"/>
      <c r="B8" s="594"/>
      <c r="C8" s="687"/>
      <c r="D8" s="711" t="s">
        <v>17</v>
      </c>
      <c r="E8" s="712" t="s">
        <v>7</v>
      </c>
      <c r="F8" s="713"/>
      <c r="G8" s="713"/>
      <c r="H8" s="713"/>
      <c r="I8" s="713"/>
      <c r="J8" s="714"/>
      <c r="K8" s="707"/>
      <c r="L8" s="709"/>
      <c r="M8" s="278"/>
    </row>
    <row r="9" spans="1:16" ht="20.25" customHeight="1">
      <c r="A9" s="685"/>
      <c r="B9" s="686"/>
      <c r="C9" s="687"/>
      <c r="D9" s="711"/>
      <c r="E9" s="280" t="s">
        <v>457</v>
      </c>
      <c r="F9" s="280" t="s">
        <v>458</v>
      </c>
      <c r="G9" s="280" t="s">
        <v>459</v>
      </c>
      <c r="H9" s="280" t="s">
        <v>460</v>
      </c>
      <c r="I9" s="280" t="s">
        <v>461</v>
      </c>
      <c r="J9" s="280" t="s">
        <v>462</v>
      </c>
      <c r="K9" s="708"/>
      <c r="L9" s="710"/>
      <c r="M9" s="677" t="s">
        <v>463</v>
      </c>
      <c r="N9" s="677"/>
      <c r="O9" s="677"/>
      <c r="P9" s="677"/>
    </row>
    <row r="10" spans="1:18" s="286" customFormat="1" ht="20.25" customHeight="1">
      <c r="A10" s="678" t="s">
        <v>6</v>
      </c>
      <c r="B10" s="679"/>
      <c r="C10" s="281">
        <v>1</v>
      </c>
      <c r="D10" s="282">
        <v>2</v>
      </c>
      <c r="E10" s="281">
        <v>3</v>
      </c>
      <c r="F10" s="282">
        <v>4</v>
      </c>
      <c r="G10" s="281">
        <v>5</v>
      </c>
      <c r="H10" s="282">
        <v>6</v>
      </c>
      <c r="I10" s="281">
        <v>7</v>
      </c>
      <c r="J10" s="282">
        <v>8</v>
      </c>
      <c r="K10" s="281">
        <v>9</v>
      </c>
      <c r="L10" s="282">
        <v>10</v>
      </c>
      <c r="M10" s="283" t="s">
        <v>464</v>
      </c>
      <c r="N10" s="284" t="s">
        <v>465</v>
      </c>
      <c r="O10" s="284" t="s">
        <v>466</v>
      </c>
      <c r="P10" s="284" t="s">
        <v>467</v>
      </c>
      <c r="Q10" s="285"/>
      <c r="R10" s="285"/>
    </row>
    <row r="11" spans="1:19" s="183" customFormat="1" ht="30" customHeight="1">
      <c r="A11" s="246" t="s">
        <v>0</v>
      </c>
      <c r="B11" s="247" t="s">
        <v>410</v>
      </c>
      <c r="C11" s="346">
        <f>'[6]05 '!C11</f>
        <v>168182330867.453</v>
      </c>
      <c r="D11" s="346">
        <f>'[6]05 '!D11</f>
        <v>19628284583.702</v>
      </c>
      <c r="E11" s="346">
        <f>'[6]05 '!E11</f>
        <v>2377778646.912</v>
      </c>
      <c r="F11" s="346">
        <f>'[6]05 '!F11</f>
        <v>7113530.513</v>
      </c>
      <c r="G11" s="346">
        <f>'[6]05 '!G11</f>
        <v>2550857426.8339996</v>
      </c>
      <c r="H11" s="346">
        <f>'[6]05 '!H11</f>
        <v>11542155180.51</v>
      </c>
      <c r="I11" s="346">
        <f>'[6]05 '!I11</f>
        <v>1199939156.198</v>
      </c>
      <c r="J11" s="346">
        <f>'[6]05 '!J11</f>
        <v>1950440642.5349998</v>
      </c>
      <c r="K11" s="346">
        <f>'[6]05 '!K11</f>
        <v>116113937198.39801</v>
      </c>
      <c r="L11" s="346">
        <f>'[6]05 '!L11</f>
        <v>32440109115.568005</v>
      </c>
      <c r="M11" s="248">
        <f>'[4]03'!C11+'[4]04'!C11</f>
        <v>2048558658</v>
      </c>
      <c r="N11" s="248">
        <f>C11-M11</f>
        <v>166133772209.453</v>
      </c>
      <c r="O11" s="248">
        <f>'[4]07'!C11</f>
        <v>2048558658</v>
      </c>
      <c r="P11" s="248">
        <f>C11-O11</f>
        <v>166133772209.453</v>
      </c>
      <c r="Q11" s="235"/>
      <c r="R11" s="235"/>
      <c r="S11" s="347"/>
    </row>
    <row r="12" spans="1:19" s="183" customFormat="1" ht="30" customHeight="1">
      <c r="A12" s="250">
        <v>1</v>
      </c>
      <c r="B12" s="251" t="s">
        <v>411</v>
      </c>
      <c r="C12" s="346">
        <f>'[6]05 '!C12</f>
        <v>103704430886.376</v>
      </c>
      <c r="D12" s="346">
        <f>'[6]05 '!D12</f>
        <v>16167636500.547</v>
      </c>
      <c r="E12" s="346">
        <f>'[6]05 '!E12</f>
        <v>1582869577.301</v>
      </c>
      <c r="F12" s="346">
        <f>'[6]05 '!F12</f>
        <v>2481164.5</v>
      </c>
      <c r="G12" s="346">
        <f>'[6]05 '!G12</f>
        <v>2388512944.939</v>
      </c>
      <c r="H12" s="346">
        <f>'[6]05 '!H12</f>
        <v>11128186660.675</v>
      </c>
      <c r="I12" s="346">
        <f>'[6]05 '!I12</f>
        <v>955434238.4929999</v>
      </c>
      <c r="J12" s="346">
        <f>'[6]05 '!J12</f>
        <v>110151914.43900001</v>
      </c>
      <c r="K12" s="346">
        <f>'[6]05 '!K12</f>
        <v>66109523035.378006</v>
      </c>
      <c r="L12" s="346">
        <f>'[6]05 '!L12</f>
        <v>21427271361.613</v>
      </c>
      <c r="M12" s="252">
        <f>'[4]03'!C12+'[4]04'!C12</f>
        <v>1272126583</v>
      </c>
      <c r="N12" s="252">
        <f aca="true" t="shared" si="0" ref="N12:N26">C12-M12</f>
        <v>102432304303.376</v>
      </c>
      <c r="O12" s="252">
        <f>'[4]07'!D11</f>
        <v>1272126583</v>
      </c>
      <c r="P12" s="252">
        <f aca="true" t="shared" si="1" ref="P12:P26">C12-O12</f>
        <v>102432304303.376</v>
      </c>
      <c r="Q12" s="287"/>
      <c r="R12" s="249"/>
      <c r="S12" s="347"/>
    </row>
    <row r="13" spans="1:19" s="183" customFormat="1" ht="30" customHeight="1">
      <c r="A13" s="250">
        <v>2</v>
      </c>
      <c r="B13" s="251" t="s">
        <v>412</v>
      </c>
      <c r="C13" s="346">
        <f>'[6]05 '!C13</f>
        <v>64477899980.52</v>
      </c>
      <c r="D13" s="346">
        <f>'[6]05 '!D13</f>
        <v>3460648083.1549997</v>
      </c>
      <c r="E13" s="346">
        <f>'[6]05 '!E13</f>
        <v>794909069.6110001</v>
      </c>
      <c r="F13" s="346">
        <f>'[6]05 '!F13</f>
        <v>4632366.013</v>
      </c>
      <c r="G13" s="346">
        <f>'[6]05 '!G13</f>
        <v>162344481.895</v>
      </c>
      <c r="H13" s="346">
        <f>'[6]05 '!H13</f>
        <v>413968519.83500004</v>
      </c>
      <c r="I13" s="346">
        <f>'[6]05 '!I13</f>
        <v>244504917.70499998</v>
      </c>
      <c r="J13" s="346">
        <f>'[6]05 '!J13</f>
        <v>1840288728.0959997</v>
      </c>
      <c r="K13" s="346">
        <f>'[6]05 '!K13</f>
        <v>50004414162.852005</v>
      </c>
      <c r="L13" s="346">
        <f>'[6]05 '!L13</f>
        <v>11012837753.955</v>
      </c>
      <c r="M13" s="252">
        <f>'[4]03'!C13+'[4]04'!C13</f>
        <v>776432075</v>
      </c>
      <c r="N13" s="252">
        <f t="shared" si="0"/>
        <v>63701467905.52</v>
      </c>
      <c r="O13" s="252">
        <f>'[4]07'!E11</f>
        <v>776432075</v>
      </c>
      <c r="P13" s="252">
        <f t="shared" si="1"/>
        <v>63701467905.52</v>
      </c>
      <c r="Q13" s="287"/>
      <c r="R13" s="249"/>
      <c r="S13" s="347"/>
    </row>
    <row r="14" spans="1:19" s="183" customFormat="1" ht="30" customHeight="1">
      <c r="A14" s="253" t="s">
        <v>1</v>
      </c>
      <c r="B14" s="254" t="s">
        <v>413</v>
      </c>
      <c r="C14" s="346">
        <f>'[6]05 '!C14</f>
        <v>6821606183.903</v>
      </c>
      <c r="D14" s="346">
        <f>'[6]05 '!D14</f>
        <v>218347663.80699998</v>
      </c>
      <c r="E14" s="346">
        <f>'[6]05 '!E14</f>
        <v>68970782.301</v>
      </c>
      <c r="F14" s="346">
        <f>'[6]05 '!F14</f>
        <v>18700</v>
      </c>
      <c r="G14" s="346">
        <f>'[6]05 '!G14</f>
        <v>14680466</v>
      </c>
      <c r="H14" s="346">
        <f>'[6]05 '!H14</f>
        <v>50227302.5</v>
      </c>
      <c r="I14" s="346">
        <f>'[6]05 '!I14</f>
        <v>69600968</v>
      </c>
      <c r="J14" s="346">
        <f>'[6]05 '!J14</f>
        <v>14849445.006</v>
      </c>
      <c r="K14" s="346">
        <f>'[6]05 '!K14</f>
        <v>5688757458.285</v>
      </c>
      <c r="L14" s="346">
        <f>'[6]05 '!L14</f>
        <v>914501063.5339999</v>
      </c>
      <c r="M14" s="252">
        <f>'[4]03'!C14+'[4]04'!C14</f>
        <v>52205426</v>
      </c>
      <c r="N14" s="252">
        <f t="shared" si="0"/>
        <v>6769400757.903</v>
      </c>
      <c r="O14" s="252">
        <f>'[4]07'!F11</f>
        <v>52205426</v>
      </c>
      <c r="P14" s="252">
        <f t="shared" si="1"/>
        <v>6769400757.903</v>
      </c>
      <c r="Q14" s="235"/>
      <c r="R14" s="249"/>
      <c r="S14" s="347"/>
    </row>
    <row r="15" spans="1:19" s="183" customFormat="1" ht="30" customHeight="1">
      <c r="A15" s="253" t="s">
        <v>369</v>
      </c>
      <c r="B15" s="254" t="s">
        <v>414</v>
      </c>
      <c r="C15" s="346">
        <f>'[6]05 '!C15</f>
        <v>2714732218.573</v>
      </c>
      <c r="D15" s="346">
        <f>'[6]05 '!D15</f>
        <v>7985951.968</v>
      </c>
      <c r="E15" s="346">
        <f>'[6]05 '!E15</f>
        <v>7788715.968</v>
      </c>
      <c r="F15" s="346">
        <f>'[6]05 '!F15</f>
        <v>0</v>
      </c>
      <c r="G15" s="346">
        <f>'[6]05 '!G15</f>
        <v>19736</v>
      </c>
      <c r="H15" s="346">
        <f>'[6]05 '!H15</f>
        <v>0</v>
      </c>
      <c r="I15" s="346">
        <f>'[6]05 '!I15</f>
        <v>0</v>
      </c>
      <c r="J15" s="346">
        <f>'[6]05 '!J15</f>
        <v>177500</v>
      </c>
      <c r="K15" s="346">
        <f>'[6]05 '!K15</f>
        <v>1887020867.8600001</v>
      </c>
      <c r="L15" s="346">
        <f>'[6]05 '!L15</f>
        <v>819725398.745</v>
      </c>
      <c r="M15" s="252">
        <f>'[4]03'!C15+'[4]04'!C15</f>
        <v>42184184</v>
      </c>
      <c r="N15" s="252">
        <f t="shared" si="0"/>
        <v>2672548034.573</v>
      </c>
      <c r="O15" s="252">
        <f>'[4]07'!G11</f>
        <v>42184184</v>
      </c>
      <c r="P15" s="252">
        <f t="shared" si="1"/>
        <v>2672548034.573</v>
      </c>
      <c r="Q15" s="235"/>
      <c r="R15" s="235"/>
      <c r="S15" s="347"/>
    </row>
    <row r="16" spans="1:19" s="183" customFormat="1" ht="30" customHeight="1">
      <c r="A16" s="253" t="s">
        <v>415</v>
      </c>
      <c r="B16" s="254" t="s">
        <v>324</v>
      </c>
      <c r="C16" s="346">
        <f>'[6]05 '!C16</f>
        <v>161360724654.47202</v>
      </c>
      <c r="D16" s="346">
        <f>'[6]05 '!D16</f>
        <v>19409936919.124</v>
      </c>
      <c r="E16" s="346">
        <f>'[6]05 '!E16</f>
        <v>2308807864.6330004</v>
      </c>
      <c r="F16" s="346">
        <f>'[6]05 '!F16</f>
        <v>7094830.513</v>
      </c>
      <c r="G16" s="346">
        <f>'[6]05 '!G16</f>
        <v>2536176960.834</v>
      </c>
      <c r="H16" s="346">
        <f>'[6]05 '!H16</f>
        <v>11491927877.597</v>
      </c>
      <c r="I16" s="346">
        <f>'[6]05 '!I16</f>
        <v>1130338187.818</v>
      </c>
      <c r="J16" s="346">
        <f>'[6]05 '!J16</f>
        <v>1935591197.5289998</v>
      </c>
      <c r="K16" s="346">
        <f>'[6]05 '!K16</f>
        <v>110425179739.613</v>
      </c>
      <c r="L16" s="346">
        <f>'[6]05 '!L16</f>
        <v>31525608052.213</v>
      </c>
      <c r="M16" s="248">
        <f>'[4]03'!C16+'[4]04'!C16</f>
        <v>1996353232</v>
      </c>
      <c r="N16" s="248">
        <f t="shared" si="0"/>
        <v>159364371422.47202</v>
      </c>
      <c r="O16" s="248">
        <f>'[4]07'!H11</f>
        <v>1996353232</v>
      </c>
      <c r="P16" s="248">
        <f t="shared" si="1"/>
        <v>159364371422.47202</v>
      </c>
      <c r="Q16" s="235"/>
      <c r="R16" s="235"/>
      <c r="S16" s="347"/>
    </row>
    <row r="17" spans="1:19" s="183" customFormat="1" ht="30" customHeight="1">
      <c r="A17" s="253" t="s">
        <v>24</v>
      </c>
      <c r="B17" s="255" t="s">
        <v>416</v>
      </c>
      <c r="C17" s="346">
        <f>'[6]05 '!C17</f>
        <v>113036875871.15802</v>
      </c>
      <c r="D17" s="346">
        <f>'[6]05 '!D17</f>
        <v>4505754731.108</v>
      </c>
      <c r="E17" s="346">
        <f>'[6]05 '!E17</f>
        <v>1460462873.8530002</v>
      </c>
      <c r="F17" s="346">
        <f>'[6]05 '!F17</f>
        <v>6060978.013</v>
      </c>
      <c r="G17" s="346">
        <f>'[6]05 '!G17</f>
        <v>310241813.283</v>
      </c>
      <c r="H17" s="346">
        <f>'[6]05 '!H17</f>
        <v>1652370323.282</v>
      </c>
      <c r="I17" s="346">
        <f>'[6]05 '!I17</f>
        <v>269091198.667</v>
      </c>
      <c r="J17" s="346">
        <f>'[6]05 '!J17</f>
        <v>807527543.81</v>
      </c>
      <c r="K17" s="346">
        <f>'[6]05 '!K17</f>
        <v>85822031141.087</v>
      </c>
      <c r="L17" s="346">
        <f>'[6]05 '!L17</f>
        <v>22709090014.481</v>
      </c>
      <c r="M17" s="248">
        <f>'[4]03'!C17+'[4]04'!C17</f>
        <v>1867825006</v>
      </c>
      <c r="N17" s="248">
        <f t="shared" si="0"/>
        <v>111169050865.15802</v>
      </c>
      <c r="O17" s="248">
        <f>'[4]07'!I11</f>
        <v>1867825006</v>
      </c>
      <c r="P17" s="248">
        <f t="shared" si="1"/>
        <v>111169050865.15802</v>
      </c>
      <c r="Q17" s="235"/>
      <c r="R17" s="235"/>
      <c r="S17" s="347"/>
    </row>
    <row r="18" spans="1:19" s="183" customFormat="1" ht="30" customHeight="1">
      <c r="A18" s="250" t="s">
        <v>417</v>
      </c>
      <c r="B18" s="251" t="s">
        <v>358</v>
      </c>
      <c r="C18" s="346">
        <f>'[6]05 '!C18</f>
        <v>19862547320.056004</v>
      </c>
      <c r="D18" s="346">
        <f>'[6]05 '!D18</f>
        <v>1609543633.1409998</v>
      </c>
      <c r="E18" s="346">
        <f>'[6]05 '!E18</f>
        <v>493807656.699</v>
      </c>
      <c r="F18" s="346">
        <f>'[6]05 '!F18</f>
        <v>3947544.012</v>
      </c>
      <c r="G18" s="346">
        <f>'[6]05 '!G18</f>
        <v>90373793.894</v>
      </c>
      <c r="H18" s="346">
        <f>'[6]05 '!H18</f>
        <v>356294322.29399997</v>
      </c>
      <c r="I18" s="346">
        <f>'[6]05 '!I18</f>
        <v>34612164.60699999</v>
      </c>
      <c r="J18" s="346">
        <f>'[6]05 '!J18</f>
        <v>630508151.435</v>
      </c>
      <c r="K18" s="346">
        <f>'[6]05 '!K18</f>
        <v>14365689881.026</v>
      </c>
      <c r="L18" s="346">
        <f>'[6]05 '!L18</f>
        <v>3887313812.562</v>
      </c>
      <c r="M18" s="252">
        <f>'[4]03'!C18+'[4]04'!C18</f>
        <v>133199785</v>
      </c>
      <c r="N18" s="252">
        <f t="shared" si="0"/>
        <v>19729347535.056004</v>
      </c>
      <c r="O18" s="252">
        <f>'[4]07'!J11</f>
        <v>133199785</v>
      </c>
      <c r="P18" s="252">
        <f t="shared" si="1"/>
        <v>19729347535.056004</v>
      </c>
      <c r="Q18" s="235"/>
      <c r="R18" s="235"/>
      <c r="S18" s="347"/>
    </row>
    <row r="19" spans="1:19" s="183" customFormat="1" ht="30" customHeight="1">
      <c r="A19" s="250" t="s">
        <v>418</v>
      </c>
      <c r="B19" s="251" t="s">
        <v>419</v>
      </c>
      <c r="C19" s="346">
        <f>'[6]05 '!C19</f>
        <v>10149470689.032999</v>
      </c>
      <c r="D19" s="346">
        <f>'[6]05 '!D19</f>
        <v>83081863.41100001</v>
      </c>
      <c r="E19" s="346">
        <f>'[6]05 '!E19</f>
        <v>23348957.675</v>
      </c>
      <c r="F19" s="346">
        <f>'[6]05 '!F19</f>
        <v>11229</v>
      </c>
      <c r="G19" s="346">
        <f>'[6]05 '!G19</f>
        <v>13733981.47</v>
      </c>
      <c r="H19" s="346">
        <f>'[6]05 '!H19</f>
        <v>1558375.5559999999</v>
      </c>
      <c r="I19" s="346">
        <f>'[6]05 '!I19</f>
        <v>2104157.7</v>
      </c>
      <c r="J19" s="346">
        <f>'[6]05 '!J19</f>
        <v>42325162.010000005</v>
      </c>
      <c r="K19" s="346">
        <f>'[6]05 '!K19</f>
        <v>8427629344.094</v>
      </c>
      <c r="L19" s="346">
        <f>'[6]05 '!L19</f>
        <v>1638759479.7329998</v>
      </c>
      <c r="M19" s="252">
        <f>'[4]03'!C19+'[4]04'!C19</f>
        <v>23151405</v>
      </c>
      <c r="N19" s="252">
        <f t="shared" si="0"/>
        <v>10126319284.032999</v>
      </c>
      <c r="O19" s="252">
        <f>'[4]07'!K11</f>
        <v>23151405</v>
      </c>
      <c r="P19" s="252">
        <f t="shared" si="1"/>
        <v>10126319284.032999</v>
      </c>
      <c r="Q19" s="235"/>
      <c r="R19" s="235"/>
      <c r="S19" s="347"/>
    </row>
    <row r="20" spans="1:19" s="183" customFormat="1" ht="30" customHeight="1">
      <c r="A20" s="250" t="s">
        <v>420</v>
      </c>
      <c r="B20" s="251" t="s">
        <v>444</v>
      </c>
      <c r="C20" s="346">
        <f>'[6]05 '!C20</f>
        <v>4095968.34</v>
      </c>
      <c r="D20" s="346">
        <f>'[6]05 '!D20</f>
        <v>4095968.34</v>
      </c>
      <c r="E20" s="346">
        <f>'[6]05 '!E20</f>
        <v>682203.34</v>
      </c>
      <c r="F20" s="346">
        <f>'[6]05 '!F20</f>
        <v>8601</v>
      </c>
      <c r="G20" s="346">
        <f>'[6]05 '!G20</f>
        <v>2194827</v>
      </c>
      <c r="H20" s="346">
        <f>'[6]05 '!H20</f>
        <v>439686</v>
      </c>
      <c r="I20" s="346">
        <f>'[6]05 '!I20</f>
        <v>746139</v>
      </c>
      <c r="J20" s="346">
        <f>'[6]05 '!J20</f>
        <v>24512</v>
      </c>
      <c r="K20" s="346">
        <f>'[6]05 '!K20</f>
        <v>0</v>
      </c>
      <c r="L20" s="346">
        <f>'[6]05 '!L20</f>
        <v>0</v>
      </c>
      <c r="M20" s="252">
        <f>'[4]03'!C20</f>
        <v>6008</v>
      </c>
      <c r="N20" s="252">
        <f t="shared" si="0"/>
        <v>4089960.34</v>
      </c>
      <c r="O20" s="252">
        <f>'[4]07'!L11</f>
        <v>6008</v>
      </c>
      <c r="P20" s="252">
        <f t="shared" si="1"/>
        <v>4089960.34</v>
      </c>
      <c r="Q20" s="235"/>
      <c r="R20" s="235"/>
      <c r="S20" s="347"/>
    </row>
    <row r="21" spans="1:19" s="183" customFormat="1" ht="30" customHeight="1">
      <c r="A21" s="250" t="s">
        <v>422</v>
      </c>
      <c r="B21" s="251" t="s">
        <v>421</v>
      </c>
      <c r="C21" s="346">
        <f>'[6]05 '!C21</f>
        <v>77636775334.49399</v>
      </c>
      <c r="D21" s="346">
        <f>'[6]05 '!D21</f>
        <v>2746551521.235</v>
      </c>
      <c r="E21" s="346">
        <f>'[6]05 '!E21</f>
        <v>897755930.1579999</v>
      </c>
      <c r="F21" s="346">
        <f>'[6]05 '!F21</f>
        <v>2093254.0010000002</v>
      </c>
      <c r="G21" s="346">
        <f>'[6]05 '!G21</f>
        <v>196059155.919</v>
      </c>
      <c r="H21" s="346">
        <f>'[6]05 '!H21</f>
        <v>1287467464.4320002</v>
      </c>
      <c r="I21" s="346">
        <f>'[6]05 '!I21</f>
        <v>229178310.36</v>
      </c>
      <c r="J21" s="346">
        <f>'[6]05 '!J21</f>
        <v>133997406.365</v>
      </c>
      <c r="K21" s="346">
        <f>'[6]05 '!K21</f>
        <v>59654345314.026</v>
      </c>
      <c r="L21" s="346">
        <f>'[6]05 '!L21</f>
        <v>15235878509.52</v>
      </c>
      <c r="M21" s="252">
        <f>'[4]03'!C21+'[4]04'!C20</f>
        <v>1575697881</v>
      </c>
      <c r="N21" s="252">
        <f t="shared" si="0"/>
        <v>76061077453.49399</v>
      </c>
      <c r="O21" s="252">
        <f>'[4]07'!M11</f>
        <v>1575697881</v>
      </c>
      <c r="P21" s="252">
        <f t="shared" si="1"/>
        <v>76061077453.49399</v>
      </c>
      <c r="Q21" s="235"/>
      <c r="R21" s="235"/>
      <c r="S21" s="347"/>
    </row>
    <row r="22" spans="1:19" s="183" customFormat="1" ht="30" customHeight="1">
      <c r="A22" s="250" t="s">
        <v>424</v>
      </c>
      <c r="B22" s="251" t="s">
        <v>423</v>
      </c>
      <c r="C22" s="346">
        <f>'[6]05 '!C22</f>
        <v>2714498024.9620004</v>
      </c>
      <c r="D22" s="346">
        <f>'[6]05 '!D22</f>
        <v>30938312.425</v>
      </c>
      <c r="E22" s="346">
        <f>'[6]05 '!E22</f>
        <v>24088643.425</v>
      </c>
      <c r="F22" s="346">
        <f>'[6]05 '!F22</f>
        <v>0</v>
      </c>
      <c r="G22" s="346">
        <f>'[6]05 '!G22</f>
        <v>2959819</v>
      </c>
      <c r="H22" s="346">
        <f>'[6]05 '!H22</f>
        <v>1865697</v>
      </c>
      <c r="I22" s="346">
        <f>'[6]05 '!I22</f>
        <v>1953455</v>
      </c>
      <c r="J22" s="346">
        <f>'[6]05 '!J22</f>
        <v>70698</v>
      </c>
      <c r="K22" s="346">
        <f>'[6]05 '!K22</f>
        <v>1413523015.833</v>
      </c>
      <c r="L22" s="346">
        <f>'[6]05 '!L22</f>
        <v>1270036695.194</v>
      </c>
      <c r="M22" s="252">
        <f>'[4]03'!C22+'[4]04'!C21</f>
        <v>73496226</v>
      </c>
      <c r="N22" s="252">
        <f t="shared" si="0"/>
        <v>2641001798.9620004</v>
      </c>
      <c r="O22" s="252">
        <f>'[4]07'!N11</f>
        <v>73496226</v>
      </c>
      <c r="P22" s="252">
        <f t="shared" si="1"/>
        <v>2641001798.9620004</v>
      </c>
      <c r="Q22" s="235"/>
      <c r="R22" s="235"/>
      <c r="S22" s="347"/>
    </row>
    <row r="23" spans="1:19" s="183" customFormat="1" ht="30" customHeight="1">
      <c r="A23" s="250" t="s">
        <v>426</v>
      </c>
      <c r="B23" s="251" t="s">
        <v>425</v>
      </c>
      <c r="C23" s="346">
        <f>'[6]05 '!C23</f>
        <v>1392372554.3330002</v>
      </c>
      <c r="D23" s="346">
        <f>'[6]05 '!D23</f>
        <v>11541677</v>
      </c>
      <c r="E23" s="346">
        <f>'[6]05 '!E23</f>
        <v>10787800</v>
      </c>
      <c r="F23" s="346">
        <f>'[6]05 '!F23</f>
        <v>0</v>
      </c>
      <c r="G23" s="346">
        <f>'[6]05 '!G23</f>
        <v>253062</v>
      </c>
      <c r="H23" s="346">
        <f>'[6]05 '!H23</f>
        <v>7300</v>
      </c>
      <c r="I23" s="346">
        <f>'[6]05 '!I23</f>
        <v>300000</v>
      </c>
      <c r="J23" s="346">
        <f>'[6]05 '!J23</f>
        <v>193515</v>
      </c>
      <c r="K23" s="346">
        <f>'[6]05 '!K23</f>
        <v>1171086600.763</v>
      </c>
      <c r="L23" s="346">
        <f>'[6]05 '!L23</f>
        <v>209744276.57</v>
      </c>
      <c r="M23" s="252">
        <f>'[4]03'!C23+'[4]04'!C22</f>
        <v>3488195</v>
      </c>
      <c r="N23" s="252">
        <f t="shared" si="0"/>
        <v>1388884359.3330002</v>
      </c>
      <c r="O23" s="252">
        <f>'[4]07'!O11</f>
        <v>3488195</v>
      </c>
      <c r="P23" s="252">
        <f t="shared" si="1"/>
        <v>1388884359.3330002</v>
      </c>
      <c r="Q23" s="235"/>
      <c r="R23" s="235"/>
      <c r="S23" s="347"/>
    </row>
    <row r="24" spans="1:19" s="183" customFormat="1" ht="30" customHeight="1">
      <c r="A24" s="250" t="s">
        <v>428</v>
      </c>
      <c r="B24" s="256" t="s">
        <v>427</v>
      </c>
      <c r="C24" s="346">
        <f>'[6]05 '!C24</f>
        <v>45691307</v>
      </c>
      <c r="D24" s="346">
        <f>'[6]05 '!D24</f>
        <v>36392</v>
      </c>
      <c r="E24" s="346">
        <f>'[6]05 '!E24</f>
        <v>36392</v>
      </c>
      <c r="F24" s="346">
        <f>'[6]05 '!F24</f>
        <v>0</v>
      </c>
      <c r="G24" s="346">
        <f>'[6]05 '!G24</f>
        <v>0</v>
      </c>
      <c r="H24" s="346">
        <f>'[6]05 '!H24</f>
        <v>0</v>
      </c>
      <c r="I24" s="346">
        <f>'[6]05 '!I24</f>
        <v>0</v>
      </c>
      <c r="J24" s="346">
        <f>'[6]05 '!J24</f>
        <v>0</v>
      </c>
      <c r="K24" s="346">
        <f>'[6]05 '!K24</f>
        <v>43764095</v>
      </c>
      <c r="L24" s="346">
        <f>'[6]05 '!L24</f>
        <v>1890820</v>
      </c>
      <c r="M24" s="252">
        <f>'[4]03'!C24+'[4]04'!C23</f>
        <v>1500000</v>
      </c>
      <c r="N24" s="252">
        <f t="shared" si="0"/>
        <v>44191307</v>
      </c>
      <c r="O24" s="252">
        <f>'[4]07'!P11</f>
        <v>1500000</v>
      </c>
      <c r="P24" s="252">
        <f t="shared" si="1"/>
        <v>44191307</v>
      </c>
      <c r="Q24" s="235"/>
      <c r="R24" s="235"/>
      <c r="S24" s="347"/>
    </row>
    <row r="25" spans="1:19" s="183" customFormat="1" ht="30" customHeight="1">
      <c r="A25" s="250" t="s">
        <v>445</v>
      </c>
      <c r="B25" s="251" t="s">
        <v>429</v>
      </c>
      <c r="C25" s="346">
        <f>'[6]05 '!C25</f>
        <v>1231424673.9399998</v>
      </c>
      <c r="D25" s="346">
        <f>'[6]05 '!D25</f>
        <v>19965363.556</v>
      </c>
      <c r="E25" s="346">
        <f>'[6]05 '!E25</f>
        <v>9955290.556</v>
      </c>
      <c r="F25" s="346">
        <f>'[6]05 '!F25</f>
        <v>350</v>
      </c>
      <c r="G25" s="346">
        <f>'[6]05 '!G25</f>
        <v>4667174</v>
      </c>
      <c r="H25" s="346">
        <f>'[6]05 '!H25</f>
        <v>4737478</v>
      </c>
      <c r="I25" s="346">
        <f>'[6]05 '!I25</f>
        <v>196972</v>
      </c>
      <c r="J25" s="346">
        <f>'[6]05 '!J25</f>
        <v>408099</v>
      </c>
      <c r="K25" s="346">
        <f>'[6]05 '!K25</f>
        <v>745992889.8069999</v>
      </c>
      <c r="L25" s="346">
        <f>'[6]05 '!L25</f>
        <v>465466420.902</v>
      </c>
      <c r="M25" s="252">
        <f>'[4]03'!C25+'[4]04'!C24</f>
        <v>57285506</v>
      </c>
      <c r="N25" s="252">
        <f t="shared" si="0"/>
        <v>1174139167.9399998</v>
      </c>
      <c r="O25" s="252">
        <f>'[4]07'!Q11</f>
        <v>57285506</v>
      </c>
      <c r="P25" s="252">
        <f t="shared" si="1"/>
        <v>1174139167.9399998</v>
      </c>
      <c r="Q25" s="235"/>
      <c r="R25" s="235"/>
      <c r="S25" s="347"/>
    </row>
    <row r="26" spans="1:19" s="183" customFormat="1" ht="30" customHeight="1">
      <c r="A26" s="253" t="s">
        <v>25</v>
      </c>
      <c r="B26" s="254" t="s">
        <v>430</v>
      </c>
      <c r="C26" s="346">
        <f>'[6]05 '!C26</f>
        <v>48323848783.564</v>
      </c>
      <c r="D26" s="346">
        <f>'[6]05 '!D26</f>
        <v>14904182188.266</v>
      </c>
      <c r="E26" s="346">
        <f>'[6]05 '!E26</f>
        <v>848344991.03</v>
      </c>
      <c r="F26" s="346">
        <f>'[6]05 '!F26</f>
        <v>1033852.5</v>
      </c>
      <c r="G26" s="346">
        <f>'[6]05 '!G26</f>
        <v>2225935147.551</v>
      </c>
      <c r="H26" s="346">
        <f>'[6]05 '!H26</f>
        <v>9839557554.315</v>
      </c>
      <c r="I26" s="346">
        <f>'[6]05 '!I26</f>
        <v>861246989.1509999</v>
      </c>
      <c r="J26" s="346">
        <f>'[6]05 '!J26</f>
        <v>1128063653.719</v>
      </c>
      <c r="K26" s="346">
        <f>'[6]05 '!K26</f>
        <v>24603148598.525997</v>
      </c>
      <c r="L26" s="346">
        <f>'[6]05 '!L26</f>
        <v>8816518037.731998</v>
      </c>
      <c r="M26" s="248">
        <f>'[4]03'!C26+'[4]04'!C25</f>
        <v>128528226</v>
      </c>
      <c r="N26" s="248">
        <f t="shared" si="0"/>
        <v>48195320557.564</v>
      </c>
      <c r="O26" s="248">
        <f>'[4]07'!R11</f>
        <v>128528226</v>
      </c>
      <c r="P26" s="248">
        <f t="shared" si="1"/>
        <v>48195320557.564</v>
      </c>
      <c r="Q26" s="235"/>
      <c r="R26" s="235"/>
      <c r="S26" s="347"/>
    </row>
    <row r="27" spans="1:18" s="183" customFormat="1" ht="30" customHeight="1">
      <c r="A27" s="230" t="s">
        <v>431</v>
      </c>
      <c r="B27" s="288" t="s">
        <v>468</v>
      </c>
      <c r="C27" s="324">
        <f>(C18+C19+C20)/C17</f>
        <v>0.2655426713282668</v>
      </c>
      <c r="D27" s="324">
        <f aca="true" t="shared" si="2" ref="D27:L27">(D18+D19+D20)/D17</f>
        <v>0.3765676487398955</v>
      </c>
      <c r="E27" s="324">
        <f t="shared" si="2"/>
        <v>0.3545717094114383</v>
      </c>
      <c r="F27" s="324">
        <f t="shared" si="2"/>
        <v>0.6545765392137217</v>
      </c>
      <c r="G27" s="324">
        <f t="shared" si="2"/>
        <v>0.34264434325953236</v>
      </c>
      <c r="H27" s="324">
        <f t="shared" si="2"/>
        <v>0.21683540233181273</v>
      </c>
      <c r="I27" s="324">
        <f t="shared" si="2"/>
        <v>0.1392184563916553</v>
      </c>
      <c r="J27" s="324">
        <f t="shared" si="2"/>
        <v>0.8332320434178454</v>
      </c>
      <c r="K27" s="324">
        <f t="shared" si="2"/>
        <v>0.2655882052901889</v>
      </c>
      <c r="L27" s="324">
        <f t="shared" si="2"/>
        <v>0.2433419079659804</v>
      </c>
      <c r="M27" s="239"/>
      <c r="N27" s="289"/>
      <c r="O27" s="289"/>
      <c r="P27" s="289"/>
      <c r="Q27" s="235"/>
      <c r="R27" s="235"/>
    </row>
    <row r="28" spans="1:18" s="183" customFormat="1" ht="30" customHeight="1" hidden="1">
      <c r="A28" s="680" t="s">
        <v>469</v>
      </c>
      <c r="B28" s="680"/>
      <c r="C28" s="252">
        <f>C11-C14-C15-C16</f>
        <v>-2714732189.4950256</v>
      </c>
      <c r="D28" s="252">
        <f aca="true" t="shared" si="3" ref="D28:L28">D11-D14-D15-D16</f>
        <v>-7985951.196998596</v>
      </c>
      <c r="E28" s="252">
        <f t="shared" si="3"/>
        <v>-7788715.990000248</v>
      </c>
      <c r="F28" s="252">
        <f t="shared" si="3"/>
        <v>0</v>
      </c>
      <c r="G28" s="252">
        <f t="shared" si="3"/>
        <v>-19736.000000476837</v>
      </c>
      <c r="H28" s="252">
        <f t="shared" si="3"/>
        <v>0.41300010681152344</v>
      </c>
      <c r="I28" s="252">
        <f t="shared" si="3"/>
        <v>0.37999987602233887</v>
      </c>
      <c r="J28" s="252">
        <f t="shared" si="3"/>
        <v>-177500</v>
      </c>
      <c r="K28" s="252">
        <f t="shared" si="3"/>
        <v>-1887020867.3600006</v>
      </c>
      <c r="L28" s="252">
        <f t="shared" si="3"/>
        <v>-819725398.923996</v>
      </c>
      <c r="M28" s="239"/>
      <c r="N28" s="289"/>
      <c r="O28" s="289"/>
      <c r="P28" s="289"/>
      <c r="Q28" s="235"/>
      <c r="R28" s="235"/>
    </row>
    <row r="29" spans="1:18" s="183" customFormat="1" ht="30" customHeight="1" hidden="1">
      <c r="A29" s="663" t="s">
        <v>470</v>
      </c>
      <c r="B29" s="663"/>
      <c r="C29" s="252">
        <f>C16-C17-C26</f>
        <v>-0.25000762939453125</v>
      </c>
      <c r="D29" s="252">
        <f aca="true" t="shared" si="4" ref="D29:L29">D16-D17-D26</f>
        <v>-0.25</v>
      </c>
      <c r="E29" s="252">
        <f t="shared" si="4"/>
        <v>-0.2499997615814209</v>
      </c>
      <c r="F29" s="252">
        <f t="shared" si="4"/>
        <v>0</v>
      </c>
      <c r="G29" s="252">
        <f t="shared" si="4"/>
        <v>0</v>
      </c>
      <c r="H29" s="252">
        <f t="shared" si="4"/>
        <v>0</v>
      </c>
      <c r="I29" s="252">
        <f t="shared" si="4"/>
        <v>0</v>
      </c>
      <c r="J29" s="252">
        <f t="shared" si="4"/>
        <v>0</v>
      </c>
      <c r="K29" s="252">
        <f t="shared" si="4"/>
        <v>0</v>
      </c>
      <c r="L29" s="252">
        <f t="shared" si="4"/>
        <v>0</v>
      </c>
      <c r="M29" s="239"/>
      <c r="N29" s="289"/>
      <c r="O29" s="289"/>
      <c r="P29" s="289"/>
      <c r="Q29" s="235"/>
      <c r="R29" s="235"/>
    </row>
    <row r="30" spans="1:18" s="184" customFormat="1" ht="32.25" customHeight="1">
      <c r="A30" s="278"/>
      <c r="B30" s="290"/>
      <c r="C30" s="290"/>
      <c r="D30" s="291"/>
      <c r="E30" s="291"/>
      <c r="F30" s="291"/>
      <c r="G30" s="292"/>
      <c r="H30" s="292"/>
      <c r="I30" s="664" t="str">
        <f>TT!B8</f>
        <v>Hà Nội, ngày 7 tháng 6 năm 2017</v>
      </c>
      <c r="J30" s="664"/>
      <c r="K30" s="664"/>
      <c r="L30" s="664"/>
      <c r="M30" s="278"/>
      <c r="N30" s="278"/>
      <c r="O30" s="278"/>
      <c r="P30" s="278"/>
      <c r="Q30" s="278"/>
      <c r="R30" s="278"/>
    </row>
    <row r="31" spans="1:18" s="184" customFormat="1" ht="21" customHeight="1">
      <c r="A31" s="700" t="s">
        <v>471</v>
      </c>
      <c r="B31" s="700"/>
      <c r="C31" s="700"/>
      <c r="D31" s="700"/>
      <c r="E31" s="294"/>
      <c r="F31" s="294"/>
      <c r="G31" s="295"/>
      <c r="H31" s="701" t="str">
        <f>TT!B5</f>
        <v>GIÁM ĐỐC</v>
      </c>
      <c r="I31" s="701"/>
      <c r="J31" s="701"/>
      <c r="K31" s="701"/>
      <c r="L31" s="701"/>
      <c r="M31" s="278"/>
      <c r="N31" s="278"/>
      <c r="O31" s="278"/>
      <c r="P31" s="278"/>
      <c r="Q31" s="278"/>
      <c r="R31" s="278"/>
    </row>
    <row r="32" spans="1:18" s="184" customFormat="1" ht="15" customHeight="1">
      <c r="A32" s="296"/>
      <c r="B32" s="697"/>
      <c r="C32" s="697"/>
      <c r="D32" s="297"/>
      <c r="E32" s="297"/>
      <c r="F32" s="294"/>
      <c r="G32" s="698"/>
      <c r="H32" s="698"/>
      <c r="I32" s="698"/>
      <c r="J32" s="698"/>
      <c r="K32" s="698"/>
      <c r="L32" s="698"/>
      <c r="M32" s="200"/>
      <c r="N32" s="200"/>
      <c r="O32" s="200"/>
      <c r="P32" s="200"/>
      <c r="Q32" s="278"/>
      <c r="R32" s="278"/>
    </row>
    <row r="33" spans="1:18" s="184" customFormat="1" ht="18.75">
      <c r="A33" s="296"/>
      <c r="B33" s="298"/>
      <c r="C33" s="293"/>
      <c r="D33" s="294"/>
      <c r="E33" s="294"/>
      <c r="F33" s="294"/>
      <c r="G33" s="299"/>
      <c r="H33" s="299"/>
      <c r="I33" s="299"/>
      <c r="J33" s="299"/>
      <c r="K33" s="299"/>
      <c r="L33" s="299"/>
      <c r="M33" s="278"/>
      <c r="N33" s="278"/>
      <c r="O33" s="278"/>
      <c r="P33" s="278"/>
      <c r="Q33" s="278"/>
      <c r="R33" s="278"/>
    </row>
    <row r="34" spans="1:18" s="185" customFormat="1" ht="15.75">
      <c r="A34" s="300"/>
      <c r="B34" s="699"/>
      <c r="C34" s="699"/>
      <c r="D34" s="300"/>
      <c r="E34" s="300"/>
      <c r="F34" s="300"/>
      <c r="G34" s="300"/>
      <c r="H34" s="300"/>
      <c r="I34" s="300"/>
      <c r="J34" s="300"/>
      <c r="K34" s="300"/>
      <c r="L34" s="300"/>
      <c r="M34" s="301"/>
      <c r="N34" s="302"/>
      <c r="O34" s="302"/>
      <c r="P34" s="302"/>
      <c r="Q34" s="302"/>
      <c r="R34" s="302"/>
    </row>
    <row r="35" spans="1:18" s="185" customFormat="1" ht="15">
      <c r="A35" s="303"/>
      <c r="B35" s="303"/>
      <c r="C35" s="303"/>
      <c r="D35" s="303"/>
      <c r="E35" s="303"/>
      <c r="F35" s="303"/>
      <c r="G35" s="303"/>
      <c r="H35" s="303"/>
      <c r="I35" s="303"/>
      <c r="J35" s="303"/>
      <c r="K35" s="303"/>
      <c r="L35" s="303"/>
      <c r="M35" s="302"/>
      <c r="N35" s="302"/>
      <c r="O35" s="302"/>
      <c r="P35" s="302"/>
      <c r="Q35" s="302"/>
      <c r="R35" s="302"/>
    </row>
    <row r="36" spans="1:18" s="185" customFormat="1" ht="15">
      <c r="A36" s="303"/>
      <c r="B36" s="303"/>
      <c r="C36" s="303"/>
      <c r="D36" s="303"/>
      <c r="E36" s="303"/>
      <c r="F36" s="303"/>
      <c r="G36" s="303"/>
      <c r="H36" s="303"/>
      <c r="I36" s="303"/>
      <c r="J36" s="303"/>
      <c r="K36" s="303"/>
      <c r="L36" s="303"/>
      <c r="M36" s="302"/>
      <c r="N36" s="302"/>
      <c r="O36" s="302"/>
      <c r="P36" s="302"/>
      <c r="Q36" s="302"/>
      <c r="R36" s="302"/>
    </row>
    <row r="37" spans="1:12" ht="15">
      <c r="A37" s="303"/>
      <c r="B37" s="303"/>
      <c r="C37" s="303"/>
      <c r="D37" s="303"/>
      <c r="E37" s="303"/>
      <c r="F37" s="303"/>
      <c r="G37" s="303"/>
      <c r="H37" s="303"/>
      <c r="I37" s="303"/>
      <c r="J37" s="303"/>
      <c r="K37" s="303"/>
      <c r="L37" s="303"/>
    </row>
    <row r="38" spans="1:12" ht="15">
      <c r="A38" s="303"/>
      <c r="B38" s="303"/>
      <c r="C38" s="303"/>
      <c r="D38" s="303"/>
      <c r="E38" s="303"/>
      <c r="F38" s="303"/>
      <c r="G38" s="303"/>
      <c r="H38" s="303"/>
      <c r="I38" s="303"/>
      <c r="J38" s="303"/>
      <c r="K38" s="303"/>
      <c r="L38" s="303"/>
    </row>
    <row r="39" spans="1:12" ht="18.75">
      <c r="A39" s="700" t="str">
        <f>TT!B7</f>
        <v>Đinh Nam Hải</v>
      </c>
      <c r="B39" s="700"/>
      <c r="C39" s="700"/>
      <c r="D39" s="700"/>
      <c r="E39" s="303"/>
      <c r="F39" s="303"/>
      <c r="G39" s="303"/>
      <c r="H39" s="700" t="str">
        <f>TT!B6</f>
        <v>Lê Anh Tuấn</v>
      </c>
      <c r="I39" s="700"/>
      <c r="J39" s="700"/>
      <c r="K39" s="700"/>
      <c r="L39" s="700"/>
    </row>
    <row r="47" spans="1:13" ht="16.5" hidden="1">
      <c r="A47" s="693" t="s">
        <v>449</v>
      </c>
      <c r="B47" s="694"/>
      <c r="C47" s="277"/>
      <c r="D47" s="695" t="s">
        <v>371</v>
      </c>
      <c r="E47" s="695"/>
      <c r="F47" s="695"/>
      <c r="G47" s="695"/>
      <c r="H47" s="695"/>
      <c r="I47" s="695"/>
      <c r="J47" s="695"/>
      <c r="K47" s="667"/>
      <c r="L47" s="667"/>
      <c r="M47" s="278"/>
    </row>
    <row r="48" spans="1:13" ht="16.5" hidden="1">
      <c r="A48" s="681" t="s">
        <v>395</v>
      </c>
      <c r="B48" s="681"/>
      <c r="C48" s="681"/>
      <c r="D48" s="695" t="s">
        <v>450</v>
      </c>
      <c r="E48" s="695"/>
      <c r="F48" s="695"/>
      <c r="G48" s="695"/>
      <c r="H48" s="695"/>
      <c r="I48" s="695"/>
      <c r="J48" s="695"/>
      <c r="K48" s="696" t="s">
        <v>472</v>
      </c>
      <c r="L48" s="696"/>
      <c r="M48" s="278"/>
    </row>
    <row r="49" spans="1:13" ht="16.5" hidden="1">
      <c r="A49" s="681" t="s">
        <v>396</v>
      </c>
      <c r="B49" s="681"/>
      <c r="C49" s="234"/>
      <c r="D49" s="682" t="s">
        <v>473</v>
      </c>
      <c r="E49" s="682"/>
      <c r="F49" s="682"/>
      <c r="G49" s="682"/>
      <c r="H49" s="682"/>
      <c r="I49" s="682"/>
      <c r="J49" s="682"/>
      <c r="K49" s="667"/>
      <c r="L49" s="667"/>
      <c r="M49" s="278"/>
    </row>
    <row r="50" spans="1:13" ht="15.75" hidden="1">
      <c r="A50" s="236" t="s">
        <v>397</v>
      </c>
      <c r="B50" s="236"/>
      <c r="C50" s="237"/>
      <c r="D50" s="217"/>
      <c r="E50" s="217"/>
      <c r="F50" s="170"/>
      <c r="G50" s="170"/>
      <c r="H50" s="170"/>
      <c r="I50" s="170"/>
      <c r="J50" s="170"/>
      <c r="K50" s="683"/>
      <c r="L50" s="683"/>
      <c r="M50" s="278"/>
    </row>
    <row r="51" spans="1:13" ht="15.75" hidden="1">
      <c r="A51" s="217"/>
      <c r="B51" s="217" t="s">
        <v>451</v>
      </c>
      <c r="C51" s="217"/>
      <c r="D51" s="217"/>
      <c r="E51" s="217"/>
      <c r="F51" s="217"/>
      <c r="G51" s="217"/>
      <c r="H51" s="217"/>
      <c r="I51" s="217"/>
      <c r="J51" s="217"/>
      <c r="K51" s="684"/>
      <c r="L51" s="684"/>
      <c r="M51" s="278"/>
    </row>
    <row r="52" spans="1:13" ht="15.75" hidden="1">
      <c r="A52" s="591" t="s">
        <v>373</v>
      </c>
      <c r="B52" s="592"/>
      <c r="C52" s="687" t="s">
        <v>18</v>
      </c>
      <c r="D52" s="676" t="s">
        <v>452</v>
      </c>
      <c r="E52" s="676"/>
      <c r="F52" s="676"/>
      <c r="G52" s="676"/>
      <c r="H52" s="676"/>
      <c r="I52" s="676"/>
      <c r="J52" s="676"/>
      <c r="K52" s="676"/>
      <c r="L52" s="676"/>
      <c r="M52" s="278"/>
    </row>
    <row r="53" spans="1:13" ht="15.75" hidden="1">
      <c r="A53" s="593"/>
      <c r="B53" s="594"/>
      <c r="C53" s="687"/>
      <c r="D53" s="688" t="s">
        <v>454</v>
      </c>
      <c r="E53" s="689"/>
      <c r="F53" s="689"/>
      <c r="G53" s="689"/>
      <c r="H53" s="689"/>
      <c r="I53" s="689"/>
      <c r="J53" s="690"/>
      <c r="K53" s="669" t="s">
        <v>455</v>
      </c>
      <c r="L53" s="669" t="s">
        <v>456</v>
      </c>
      <c r="M53" s="278"/>
    </row>
    <row r="54" spans="1:13" ht="15.75" hidden="1">
      <c r="A54" s="593"/>
      <c r="B54" s="594"/>
      <c r="C54" s="687"/>
      <c r="D54" s="672" t="s">
        <v>17</v>
      </c>
      <c r="E54" s="673" t="s">
        <v>7</v>
      </c>
      <c r="F54" s="674"/>
      <c r="G54" s="674"/>
      <c r="H54" s="674"/>
      <c r="I54" s="674"/>
      <c r="J54" s="675"/>
      <c r="K54" s="691"/>
      <c r="L54" s="670"/>
      <c r="M54" s="278"/>
    </row>
    <row r="55" spans="1:16" ht="15.75" hidden="1">
      <c r="A55" s="685"/>
      <c r="B55" s="686"/>
      <c r="C55" s="687"/>
      <c r="D55" s="672"/>
      <c r="E55" s="182" t="s">
        <v>457</v>
      </c>
      <c r="F55" s="182" t="s">
        <v>458</v>
      </c>
      <c r="G55" s="182" t="s">
        <v>459</v>
      </c>
      <c r="H55" s="182" t="s">
        <v>460</v>
      </c>
      <c r="I55" s="182" t="s">
        <v>461</v>
      </c>
      <c r="J55" s="182" t="s">
        <v>462</v>
      </c>
      <c r="K55" s="692"/>
      <c r="L55" s="671"/>
      <c r="M55" s="677" t="s">
        <v>463</v>
      </c>
      <c r="N55" s="677"/>
      <c r="O55" s="677"/>
      <c r="P55" s="677"/>
    </row>
    <row r="56" spans="1:16" ht="15" hidden="1">
      <c r="A56" s="678" t="s">
        <v>6</v>
      </c>
      <c r="B56" s="679"/>
      <c r="C56" s="281">
        <v>1</v>
      </c>
      <c r="D56" s="282">
        <v>2</v>
      </c>
      <c r="E56" s="281">
        <v>3</v>
      </c>
      <c r="F56" s="282">
        <v>4</v>
      </c>
      <c r="G56" s="281">
        <v>5</v>
      </c>
      <c r="H56" s="282">
        <v>6</v>
      </c>
      <c r="I56" s="281">
        <v>7</v>
      </c>
      <c r="J56" s="282">
        <v>8</v>
      </c>
      <c r="K56" s="281">
        <v>9</v>
      </c>
      <c r="L56" s="282">
        <v>10</v>
      </c>
      <c r="M56" s="283" t="s">
        <v>464</v>
      </c>
      <c r="N56" s="284" t="s">
        <v>465</v>
      </c>
      <c r="O56" s="284" t="s">
        <v>466</v>
      </c>
      <c r="P56" s="284" t="s">
        <v>467</v>
      </c>
    </row>
    <row r="57" spans="1:16" ht="24.75" customHeight="1" hidden="1">
      <c r="A57" s="304" t="s">
        <v>0</v>
      </c>
      <c r="B57" s="247" t="s">
        <v>410</v>
      </c>
      <c r="C57" s="248">
        <f>C58+C59</f>
        <v>1227010</v>
      </c>
      <c r="D57" s="248">
        <f aca="true" t="shared" si="5" ref="D57:L57">D58+D59</f>
        <v>730216</v>
      </c>
      <c r="E57" s="248">
        <f t="shared" si="5"/>
        <v>318858</v>
      </c>
      <c r="F57" s="248">
        <f t="shared" si="5"/>
        <v>0</v>
      </c>
      <c r="G57" s="248">
        <f t="shared" si="5"/>
        <v>359311</v>
      </c>
      <c r="H57" s="248">
        <f t="shared" si="5"/>
        <v>25503</v>
      </c>
      <c r="I57" s="248">
        <f t="shared" si="5"/>
        <v>12500</v>
      </c>
      <c r="J57" s="248">
        <f t="shared" si="5"/>
        <v>14044</v>
      </c>
      <c r="K57" s="248">
        <f t="shared" si="5"/>
        <v>496794</v>
      </c>
      <c r="L57" s="248">
        <f t="shared" si="5"/>
        <v>0</v>
      </c>
      <c r="M57" s="248" t="e">
        <f>'[4]03'!#REF!+'[4]04'!#REF!</f>
        <v>#REF!</v>
      </c>
      <c r="N57" s="248" t="e">
        <f>C57-M57</f>
        <v>#REF!</v>
      </c>
      <c r="O57" s="248">
        <f>'[4]07'!C12</f>
        <v>865982690</v>
      </c>
      <c r="P57" s="248">
        <f>C57-O57</f>
        <v>-864755680</v>
      </c>
    </row>
    <row r="58" spans="1:16" ht="24.75" customHeight="1" hidden="1">
      <c r="A58" s="305">
        <v>1</v>
      </c>
      <c r="B58" s="251" t="s">
        <v>411</v>
      </c>
      <c r="C58" s="248">
        <f>D58+K58+L58</f>
        <v>1145484</v>
      </c>
      <c r="D58" s="248">
        <f>E58+F58+G58+H58+I58+J58</f>
        <v>648690</v>
      </c>
      <c r="E58" s="252">
        <v>289379</v>
      </c>
      <c r="F58" s="252"/>
      <c r="G58" s="252">
        <v>359311</v>
      </c>
      <c r="H58" s="252"/>
      <c r="I58" s="252"/>
      <c r="J58" s="252"/>
      <c r="K58" s="252">
        <v>496794</v>
      </c>
      <c r="L58" s="252"/>
      <c r="M58" s="252" t="e">
        <f>'[4]03'!#REF!+'[4]04'!#REF!</f>
        <v>#REF!</v>
      </c>
      <c r="N58" s="252" t="e">
        <f aca="true" t="shared" si="6" ref="N58:N72">C58-M58</f>
        <v>#REF!</v>
      </c>
      <c r="O58" s="252">
        <f>'[4]07'!D12</f>
        <v>654781066</v>
      </c>
      <c r="P58" s="252">
        <f aca="true" t="shared" si="7" ref="P58:P72">C58-O58</f>
        <v>-653635582</v>
      </c>
    </row>
    <row r="59" spans="1:16" ht="24.75" customHeight="1" hidden="1">
      <c r="A59" s="305">
        <v>2</v>
      </c>
      <c r="B59" s="251" t="s">
        <v>412</v>
      </c>
      <c r="C59" s="248">
        <f>D59+K59+L59</f>
        <v>81526</v>
      </c>
      <c r="D59" s="248">
        <f>E59+F59+G59+H59+I59+J59</f>
        <v>81526</v>
      </c>
      <c r="E59" s="252">
        <v>29479</v>
      </c>
      <c r="F59" s="252">
        <v>0</v>
      </c>
      <c r="G59" s="252">
        <v>0</v>
      </c>
      <c r="H59" s="252">
        <v>25503</v>
      </c>
      <c r="I59" s="252">
        <v>12500</v>
      </c>
      <c r="J59" s="252">
        <v>14044</v>
      </c>
      <c r="K59" s="252">
        <v>0</v>
      </c>
      <c r="L59" s="252">
        <v>0</v>
      </c>
      <c r="M59" s="252" t="e">
        <f>'[4]03'!#REF!+'[4]04'!#REF!</f>
        <v>#REF!</v>
      </c>
      <c r="N59" s="252" t="e">
        <f t="shared" si="6"/>
        <v>#REF!</v>
      </c>
      <c r="O59" s="252">
        <f>'[4]07'!E12</f>
        <v>211201624</v>
      </c>
      <c r="P59" s="252">
        <f t="shared" si="7"/>
        <v>-211120098</v>
      </c>
    </row>
    <row r="60" spans="1:16" ht="24.75" customHeight="1" hidden="1">
      <c r="A60" s="306" t="s">
        <v>1</v>
      </c>
      <c r="B60" s="254" t="s">
        <v>413</v>
      </c>
      <c r="C60" s="248">
        <f>D60+K60+L60</f>
        <v>30849</v>
      </c>
      <c r="D60" s="248">
        <f>E60+F60+G60+H60+I60+J60</f>
        <v>30849</v>
      </c>
      <c r="E60" s="252">
        <v>18349</v>
      </c>
      <c r="F60" s="252">
        <v>0</v>
      </c>
      <c r="G60" s="252">
        <v>0</v>
      </c>
      <c r="H60" s="252">
        <v>0</v>
      </c>
      <c r="I60" s="252">
        <v>12500</v>
      </c>
      <c r="J60" s="252">
        <v>0</v>
      </c>
      <c r="K60" s="252">
        <v>0</v>
      </c>
      <c r="L60" s="252">
        <v>0</v>
      </c>
      <c r="M60" s="252" t="e">
        <f>'[4]03'!#REF!+'[4]04'!#REF!</f>
        <v>#REF!</v>
      </c>
      <c r="N60" s="252" t="e">
        <f t="shared" si="6"/>
        <v>#REF!</v>
      </c>
      <c r="O60" s="252">
        <f>'[4]07'!F12</f>
        <v>11265827</v>
      </c>
      <c r="P60" s="252">
        <f t="shared" si="7"/>
        <v>-11234978</v>
      </c>
    </row>
    <row r="61" spans="1:16" ht="24.75" customHeight="1" hidden="1">
      <c r="A61" s="306" t="s">
        <v>369</v>
      </c>
      <c r="B61" s="254" t="s">
        <v>414</v>
      </c>
      <c r="C61" s="248">
        <f>D61+K61+L61</f>
        <v>0</v>
      </c>
      <c r="D61" s="248">
        <f>E61+F61+G61+H61+I61+J61</f>
        <v>0</v>
      </c>
      <c r="E61" s="252">
        <v>0</v>
      </c>
      <c r="F61" s="252">
        <v>0</v>
      </c>
      <c r="G61" s="252">
        <v>0</v>
      </c>
      <c r="H61" s="252">
        <v>0</v>
      </c>
      <c r="I61" s="252">
        <v>0</v>
      </c>
      <c r="J61" s="252">
        <v>0</v>
      </c>
      <c r="K61" s="252">
        <v>0</v>
      </c>
      <c r="L61" s="252">
        <v>0</v>
      </c>
      <c r="M61" s="252" t="e">
        <f>'[4]03'!#REF!+'[4]04'!#REF!</f>
        <v>#REF!</v>
      </c>
      <c r="N61" s="252" t="e">
        <f t="shared" si="6"/>
        <v>#REF!</v>
      </c>
      <c r="O61" s="252">
        <f>'[4]07'!G12</f>
        <v>156017240</v>
      </c>
      <c r="P61" s="252">
        <f t="shared" si="7"/>
        <v>-156017240</v>
      </c>
    </row>
    <row r="62" spans="1:16" ht="24.75" customHeight="1" hidden="1">
      <c r="A62" s="306" t="s">
        <v>415</v>
      </c>
      <c r="B62" s="254" t="s">
        <v>324</v>
      </c>
      <c r="C62" s="248">
        <f>C63+C72</f>
        <v>1196161</v>
      </c>
      <c r="D62" s="248">
        <f aca="true" t="shared" si="8" ref="D62:L62">D63+D72</f>
        <v>699367</v>
      </c>
      <c r="E62" s="248">
        <f t="shared" si="8"/>
        <v>300509</v>
      </c>
      <c r="F62" s="248">
        <f t="shared" si="8"/>
        <v>0</v>
      </c>
      <c r="G62" s="248">
        <f t="shared" si="8"/>
        <v>359311</v>
      </c>
      <c r="H62" s="248">
        <f t="shared" si="8"/>
        <v>25503</v>
      </c>
      <c r="I62" s="248">
        <f t="shared" si="8"/>
        <v>0</v>
      </c>
      <c r="J62" s="248">
        <f t="shared" si="8"/>
        <v>14044</v>
      </c>
      <c r="K62" s="248">
        <f t="shared" si="8"/>
        <v>496794</v>
      </c>
      <c r="L62" s="248">
        <f t="shared" si="8"/>
        <v>0</v>
      </c>
      <c r="M62" s="248" t="e">
        <f>'[4]03'!#REF!+'[4]04'!#REF!</f>
        <v>#REF!</v>
      </c>
      <c r="N62" s="248" t="e">
        <f t="shared" si="6"/>
        <v>#REF!</v>
      </c>
      <c r="O62" s="248">
        <f>'[4]07'!H12</f>
        <v>854716863</v>
      </c>
      <c r="P62" s="248">
        <f t="shared" si="7"/>
        <v>-853520702</v>
      </c>
    </row>
    <row r="63" spans="1:16" ht="24.75" customHeight="1" hidden="1">
      <c r="A63" s="306" t="s">
        <v>24</v>
      </c>
      <c r="B63" s="255" t="s">
        <v>416</v>
      </c>
      <c r="C63" s="248">
        <f>SUM(C64:C71)</f>
        <v>547471</v>
      </c>
      <c r="D63" s="248">
        <f aca="true" t="shared" si="9" ref="D63:L63">SUM(D64:D71)</f>
        <v>50677</v>
      </c>
      <c r="E63" s="248">
        <f t="shared" si="9"/>
        <v>11130</v>
      </c>
      <c r="F63" s="248">
        <f t="shared" si="9"/>
        <v>0</v>
      </c>
      <c r="G63" s="248">
        <f t="shared" si="9"/>
        <v>0</v>
      </c>
      <c r="H63" s="248">
        <f t="shared" si="9"/>
        <v>25503</v>
      </c>
      <c r="I63" s="248">
        <f t="shared" si="9"/>
        <v>0</v>
      </c>
      <c r="J63" s="248">
        <f t="shared" si="9"/>
        <v>14044</v>
      </c>
      <c r="K63" s="248">
        <f t="shared" si="9"/>
        <v>496794</v>
      </c>
      <c r="L63" s="248">
        <f t="shared" si="9"/>
        <v>0</v>
      </c>
      <c r="M63" s="248" t="e">
        <f>'[4]03'!#REF!+'[4]04'!#REF!</f>
        <v>#REF!</v>
      </c>
      <c r="N63" s="248" t="e">
        <f t="shared" si="6"/>
        <v>#REF!</v>
      </c>
      <c r="O63" s="248">
        <f>'[4]07'!I12</f>
        <v>331122445</v>
      </c>
      <c r="P63" s="248">
        <f t="shared" si="7"/>
        <v>-330574974</v>
      </c>
    </row>
    <row r="64" spans="1:16" ht="24.75" customHeight="1" hidden="1">
      <c r="A64" s="305" t="s">
        <v>417</v>
      </c>
      <c r="B64" s="251" t="s">
        <v>358</v>
      </c>
      <c r="C64" s="248">
        <f aca="true" t="shared" si="10" ref="C64:C72">D64+K64+L64</f>
        <v>41344</v>
      </c>
      <c r="D64" s="248">
        <f aca="true" t="shared" si="11" ref="D64:D72">E64+F64+G64+H64+I64+J64</f>
        <v>40344</v>
      </c>
      <c r="E64" s="252">
        <v>800</v>
      </c>
      <c r="F64" s="252">
        <v>0</v>
      </c>
      <c r="G64" s="252">
        <v>0</v>
      </c>
      <c r="H64" s="252">
        <v>25503</v>
      </c>
      <c r="I64" s="252">
        <v>0</v>
      </c>
      <c r="J64" s="252">
        <v>14041</v>
      </c>
      <c r="K64" s="252">
        <v>1000</v>
      </c>
      <c r="L64" s="252">
        <v>0</v>
      </c>
      <c r="M64" s="252" t="e">
        <f>'[4]03'!#REF!+'[4]04'!#REF!</f>
        <v>#REF!</v>
      </c>
      <c r="N64" s="252" t="e">
        <f t="shared" si="6"/>
        <v>#REF!</v>
      </c>
      <c r="O64" s="252">
        <f>'[4]07'!J12</f>
        <v>41479646</v>
      </c>
      <c r="P64" s="252">
        <f t="shared" si="7"/>
        <v>-41438302</v>
      </c>
    </row>
    <row r="65" spans="1:16" ht="24.75" customHeight="1" hidden="1">
      <c r="A65" s="305" t="s">
        <v>418</v>
      </c>
      <c r="B65" s="251" t="s">
        <v>419</v>
      </c>
      <c r="C65" s="248">
        <f t="shared" si="10"/>
        <v>0</v>
      </c>
      <c r="D65" s="248">
        <f t="shared" si="11"/>
        <v>0</v>
      </c>
      <c r="E65" s="252">
        <v>0</v>
      </c>
      <c r="F65" s="252">
        <v>0</v>
      </c>
      <c r="G65" s="252">
        <v>0</v>
      </c>
      <c r="H65" s="252">
        <v>0</v>
      </c>
      <c r="I65" s="252">
        <v>0</v>
      </c>
      <c r="J65" s="252">
        <v>0</v>
      </c>
      <c r="K65" s="252">
        <v>0</v>
      </c>
      <c r="L65" s="252">
        <v>0</v>
      </c>
      <c r="M65" s="252" t="e">
        <f>'[4]03'!#REF!+'[4]04'!#REF!</f>
        <v>#REF!</v>
      </c>
      <c r="N65" s="252" t="e">
        <f t="shared" si="6"/>
        <v>#REF!</v>
      </c>
      <c r="O65" s="252">
        <f>'[4]07'!K12</f>
        <v>1595097</v>
      </c>
      <c r="P65" s="252">
        <f t="shared" si="7"/>
        <v>-1595097</v>
      </c>
    </row>
    <row r="66" spans="1:16" ht="24.75" customHeight="1" hidden="1">
      <c r="A66" s="305" t="s">
        <v>420</v>
      </c>
      <c r="B66" s="251" t="s">
        <v>444</v>
      </c>
      <c r="C66" s="248">
        <f t="shared" si="10"/>
        <v>0</v>
      </c>
      <c r="D66" s="248">
        <f t="shared" si="11"/>
        <v>0</v>
      </c>
      <c r="E66" s="252">
        <v>0</v>
      </c>
      <c r="F66" s="252">
        <v>0</v>
      </c>
      <c r="G66" s="252">
        <v>0</v>
      </c>
      <c r="H66" s="252">
        <v>0</v>
      </c>
      <c r="I66" s="252">
        <v>0</v>
      </c>
      <c r="J66" s="252">
        <v>0</v>
      </c>
      <c r="K66" s="252">
        <v>0</v>
      </c>
      <c r="L66" s="252">
        <v>0</v>
      </c>
      <c r="M66" s="252" t="e">
        <f>'[4]03'!#REF!</f>
        <v>#REF!</v>
      </c>
      <c r="N66" s="252" t="e">
        <f t="shared" si="6"/>
        <v>#REF!</v>
      </c>
      <c r="O66" s="252">
        <f>'[4]07'!L12</f>
        <v>0</v>
      </c>
      <c r="P66" s="252">
        <f t="shared" si="7"/>
        <v>0</v>
      </c>
    </row>
    <row r="67" spans="1:16" ht="24.75" customHeight="1" hidden="1">
      <c r="A67" s="305" t="s">
        <v>422</v>
      </c>
      <c r="B67" s="251" t="s">
        <v>421</v>
      </c>
      <c r="C67" s="248">
        <f t="shared" si="10"/>
        <v>33438</v>
      </c>
      <c r="D67" s="248">
        <f t="shared" si="11"/>
        <v>10333</v>
      </c>
      <c r="E67" s="252">
        <v>10330</v>
      </c>
      <c r="F67" s="252">
        <v>0</v>
      </c>
      <c r="G67" s="252">
        <v>0</v>
      </c>
      <c r="H67" s="252">
        <v>0</v>
      </c>
      <c r="I67" s="252">
        <v>0</v>
      </c>
      <c r="J67" s="252">
        <v>3</v>
      </c>
      <c r="K67" s="252">
        <v>23105</v>
      </c>
      <c r="L67" s="252">
        <v>0</v>
      </c>
      <c r="M67" s="252" t="e">
        <f>'[4]03'!#REF!+'[4]04'!#REF!</f>
        <v>#REF!</v>
      </c>
      <c r="N67" s="252" t="e">
        <f t="shared" si="6"/>
        <v>#REF!</v>
      </c>
      <c r="O67" s="252">
        <f>'[4]07'!M12</f>
        <v>280702369</v>
      </c>
      <c r="P67" s="252">
        <f t="shared" si="7"/>
        <v>-280668931</v>
      </c>
    </row>
    <row r="68" spans="1:16" ht="24.75" customHeight="1" hidden="1">
      <c r="A68" s="305" t="s">
        <v>424</v>
      </c>
      <c r="B68" s="251" t="s">
        <v>423</v>
      </c>
      <c r="C68" s="248">
        <f t="shared" si="10"/>
        <v>0</v>
      </c>
      <c r="D68" s="248">
        <f t="shared" si="11"/>
        <v>0</v>
      </c>
      <c r="E68" s="252">
        <v>0</v>
      </c>
      <c r="F68" s="252">
        <v>0</v>
      </c>
      <c r="G68" s="252">
        <v>0</v>
      </c>
      <c r="H68" s="252">
        <v>0</v>
      </c>
      <c r="I68" s="252">
        <v>0</v>
      </c>
      <c r="J68" s="252">
        <v>0</v>
      </c>
      <c r="K68" s="252">
        <v>0</v>
      </c>
      <c r="L68" s="252">
        <v>0</v>
      </c>
      <c r="M68" s="252" t="e">
        <f>'[4]03'!#REF!+'[4]04'!#REF!</f>
        <v>#REF!</v>
      </c>
      <c r="N68" s="252" t="e">
        <f t="shared" si="6"/>
        <v>#REF!</v>
      </c>
      <c r="O68" s="252">
        <f>'[4]07'!N12</f>
        <v>5676170</v>
      </c>
      <c r="P68" s="252">
        <f t="shared" si="7"/>
        <v>-5676170</v>
      </c>
    </row>
    <row r="69" spans="1:16" ht="24.75" customHeight="1" hidden="1">
      <c r="A69" s="305" t="s">
        <v>426</v>
      </c>
      <c r="B69" s="251" t="s">
        <v>425</v>
      </c>
      <c r="C69" s="248">
        <f t="shared" si="10"/>
        <v>0</v>
      </c>
      <c r="D69" s="248">
        <f t="shared" si="11"/>
        <v>0</v>
      </c>
      <c r="E69" s="252">
        <v>0</v>
      </c>
      <c r="F69" s="252">
        <v>0</v>
      </c>
      <c r="G69" s="252">
        <v>0</v>
      </c>
      <c r="H69" s="252">
        <v>0</v>
      </c>
      <c r="I69" s="252">
        <v>0</v>
      </c>
      <c r="J69" s="252">
        <v>0</v>
      </c>
      <c r="K69" s="252">
        <v>0</v>
      </c>
      <c r="L69" s="252">
        <v>0</v>
      </c>
      <c r="M69" s="252" t="e">
        <f>'[4]03'!#REF!+'[4]04'!#REF!</f>
        <v>#REF!</v>
      </c>
      <c r="N69" s="252" t="e">
        <f t="shared" si="6"/>
        <v>#REF!</v>
      </c>
      <c r="O69" s="252">
        <f>'[4]07'!O12</f>
        <v>1669163</v>
      </c>
      <c r="P69" s="252">
        <f t="shared" si="7"/>
        <v>-1669163</v>
      </c>
    </row>
    <row r="70" spans="1:16" ht="24.75" customHeight="1" hidden="1">
      <c r="A70" s="305" t="s">
        <v>428</v>
      </c>
      <c r="B70" s="256" t="s">
        <v>427</v>
      </c>
      <c r="C70" s="248">
        <f t="shared" si="10"/>
        <v>0</v>
      </c>
      <c r="D70" s="248">
        <f t="shared" si="11"/>
        <v>0</v>
      </c>
      <c r="E70" s="252">
        <v>0</v>
      </c>
      <c r="F70" s="252">
        <v>0</v>
      </c>
      <c r="G70" s="252">
        <v>0</v>
      </c>
      <c r="H70" s="252">
        <v>0</v>
      </c>
      <c r="I70" s="252">
        <v>0</v>
      </c>
      <c r="J70" s="252">
        <v>0</v>
      </c>
      <c r="K70" s="252">
        <v>0</v>
      </c>
      <c r="L70" s="252">
        <v>0</v>
      </c>
      <c r="M70" s="252" t="e">
        <f>'[4]03'!#REF!+'[4]04'!#REF!</f>
        <v>#REF!</v>
      </c>
      <c r="N70" s="252" t="e">
        <f t="shared" si="6"/>
        <v>#REF!</v>
      </c>
      <c r="O70" s="252">
        <f>'[4]07'!P12</f>
        <v>0</v>
      </c>
      <c r="P70" s="252">
        <f t="shared" si="7"/>
        <v>0</v>
      </c>
    </row>
    <row r="71" spans="1:16" ht="24.75" customHeight="1" hidden="1">
      <c r="A71" s="305" t="s">
        <v>445</v>
      </c>
      <c r="B71" s="251" t="s">
        <v>429</v>
      </c>
      <c r="C71" s="248">
        <f t="shared" si="10"/>
        <v>472689</v>
      </c>
      <c r="D71" s="248">
        <f t="shared" si="11"/>
        <v>0</v>
      </c>
      <c r="E71" s="252">
        <v>0</v>
      </c>
      <c r="F71" s="252">
        <v>0</v>
      </c>
      <c r="G71" s="252">
        <v>0</v>
      </c>
      <c r="H71" s="252">
        <v>0</v>
      </c>
      <c r="I71" s="252">
        <v>0</v>
      </c>
      <c r="J71" s="252">
        <v>0</v>
      </c>
      <c r="K71" s="252">
        <v>472689</v>
      </c>
      <c r="L71" s="252">
        <v>0</v>
      </c>
      <c r="M71" s="252" t="e">
        <f>'[4]03'!#REF!+'[4]04'!#REF!</f>
        <v>#REF!</v>
      </c>
      <c r="N71" s="252" t="e">
        <f t="shared" si="6"/>
        <v>#REF!</v>
      </c>
      <c r="O71" s="252">
        <f>'[4]07'!Q12</f>
        <v>0</v>
      </c>
      <c r="P71" s="252">
        <f t="shared" si="7"/>
        <v>472689</v>
      </c>
    </row>
    <row r="72" spans="1:16" ht="24.75" customHeight="1" hidden="1">
      <c r="A72" s="306" t="s">
        <v>25</v>
      </c>
      <c r="B72" s="254" t="s">
        <v>430</v>
      </c>
      <c r="C72" s="248">
        <f t="shared" si="10"/>
        <v>648690</v>
      </c>
      <c r="D72" s="248">
        <f t="shared" si="11"/>
        <v>648690</v>
      </c>
      <c r="E72" s="252">
        <v>289379</v>
      </c>
      <c r="F72" s="252">
        <v>0</v>
      </c>
      <c r="G72" s="252">
        <v>359311</v>
      </c>
      <c r="H72" s="252">
        <v>0</v>
      </c>
      <c r="I72" s="252">
        <v>0</v>
      </c>
      <c r="J72" s="252">
        <v>0</v>
      </c>
      <c r="K72" s="252">
        <v>0</v>
      </c>
      <c r="L72" s="252">
        <v>0</v>
      </c>
      <c r="M72" s="248" t="e">
        <f>'[4]03'!#REF!+'[4]04'!#REF!</f>
        <v>#REF!</v>
      </c>
      <c r="N72" s="248" t="e">
        <f t="shared" si="6"/>
        <v>#REF!</v>
      </c>
      <c r="O72" s="248">
        <f>'[4]07'!R12</f>
        <v>523594418</v>
      </c>
      <c r="P72" s="248">
        <f t="shared" si="7"/>
        <v>-522945728</v>
      </c>
    </row>
    <row r="73" spans="1:16" ht="24.75" customHeight="1" hidden="1">
      <c r="A73" s="219" t="s">
        <v>36</v>
      </c>
      <c r="B73" s="288" t="s">
        <v>468</v>
      </c>
      <c r="C73" s="257">
        <f>(C64+C65+C66)/C63</f>
        <v>0.07551815529955011</v>
      </c>
      <c r="D73" s="307">
        <f aca="true" t="shared" si="12" ref="D73:L73">(D64+D65+D66)/D63</f>
        <v>0.7961007952325513</v>
      </c>
      <c r="E73" s="257">
        <f t="shared" si="12"/>
        <v>0.07187780772686433</v>
      </c>
      <c r="F73" s="257" t="e">
        <f t="shared" si="12"/>
        <v>#DIV/0!</v>
      </c>
      <c r="G73" s="257" t="e">
        <f t="shared" si="12"/>
        <v>#DIV/0!</v>
      </c>
      <c r="H73" s="257">
        <f t="shared" si="12"/>
        <v>1</v>
      </c>
      <c r="I73" s="257" t="e">
        <f t="shared" si="12"/>
        <v>#DIV/0!</v>
      </c>
      <c r="J73" s="257">
        <f t="shared" si="12"/>
        <v>0.9997863856451153</v>
      </c>
      <c r="K73" s="257">
        <f t="shared" si="12"/>
        <v>0.0020129067581331496</v>
      </c>
      <c r="L73" s="257" t="e">
        <f t="shared" si="12"/>
        <v>#DIV/0!</v>
      </c>
      <c r="M73" s="239"/>
      <c r="N73" s="289"/>
      <c r="O73" s="289"/>
      <c r="P73" s="289"/>
    </row>
    <row r="74" spans="1:16" ht="17.25" hidden="1">
      <c r="A74" s="680" t="s">
        <v>469</v>
      </c>
      <c r="B74" s="680"/>
      <c r="C74" s="252">
        <f>C57-C60-C61-C62</f>
        <v>0</v>
      </c>
      <c r="D74" s="252">
        <f aca="true" t="shared" si="13" ref="D74:L74">D57-D60-D61-D62</f>
        <v>0</v>
      </c>
      <c r="E74" s="252">
        <f t="shared" si="13"/>
        <v>0</v>
      </c>
      <c r="F74" s="252">
        <f t="shared" si="13"/>
        <v>0</v>
      </c>
      <c r="G74" s="252">
        <f t="shared" si="13"/>
        <v>0</v>
      </c>
      <c r="H74" s="252">
        <f t="shared" si="13"/>
        <v>0</v>
      </c>
      <c r="I74" s="252">
        <f t="shared" si="13"/>
        <v>0</v>
      </c>
      <c r="J74" s="252">
        <f t="shared" si="13"/>
        <v>0</v>
      </c>
      <c r="K74" s="252">
        <f t="shared" si="13"/>
        <v>0</v>
      </c>
      <c r="L74" s="252">
        <f t="shared" si="13"/>
        <v>0</v>
      </c>
      <c r="M74" s="239"/>
      <c r="N74" s="289"/>
      <c r="O74" s="289"/>
      <c r="P74" s="289"/>
    </row>
    <row r="75" spans="1:16" ht="17.25" hidden="1">
      <c r="A75" s="663" t="s">
        <v>470</v>
      </c>
      <c r="B75" s="663"/>
      <c r="C75" s="252">
        <f>C62-C63-C72</f>
        <v>0</v>
      </c>
      <c r="D75" s="252">
        <f aca="true" t="shared" si="14" ref="D75:L75">D62-D63-D72</f>
        <v>0</v>
      </c>
      <c r="E75" s="252">
        <f t="shared" si="14"/>
        <v>0</v>
      </c>
      <c r="F75" s="252">
        <f t="shared" si="14"/>
        <v>0</v>
      </c>
      <c r="G75" s="252">
        <f t="shared" si="14"/>
        <v>0</v>
      </c>
      <c r="H75" s="252">
        <f t="shared" si="14"/>
        <v>0</v>
      </c>
      <c r="I75" s="252">
        <f t="shared" si="14"/>
        <v>0</v>
      </c>
      <c r="J75" s="252">
        <f t="shared" si="14"/>
        <v>0</v>
      </c>
      <c r="K75" s="252">
        <f t="shared" si="14"/>
        <v>0</v>
      </c>
      <c r="L75" s="252">
        <f t="shared" si="14"/>
        <v>0</v>
      </c>
      <c r="M75" s="239"/>
      <c r="N75" s="289"/>
      <c r="O75" s="289"/>
      <c r="P75" s="289"/>
    </row>
    <row r="76" spans="1:16" ht="18.75" hidden="1">
      <c r="A76" s="278"/>
      <c r="B76" s="290" t="s">
        <v>474</v>
      </c>
      <c r="C76" s="290"/>
      <c r="D76" s="291"/>
      <c r="E76" s="291"/>
      <c r="F76" s="291"/>
      <c r="G76" s="664" t="s">
        <v>474</v>
      </c>
      <c r="H76" s="664"/>
      <c r="I76" s="664"/>
      <c r="J76" s="664"/>
      <c r="K76" s="664"/>
      <c r="L76" s="664"/>
      <c r="M76" s="278"/>
      <c r="N76" s="278"/>
      <c r="O76" s="278"/>
      <c r="P76" s="278"/>
    </row>
    <row r="77" spans="1:16" ht="18.75" hidden="1">
      <c r="A77" s="665" t="s">
        <v>471</v>
      </c>
      <c r="B77" s="665"/>
      <c r="C77" s="665"/>
      <c r="D77" s="665"/>
      <c r="E77" s="291"/>
      <c r="F77" s="291"/>
      <c r="G77" s="308"/>
      <c r="H77" s="666" t="s">
        <v>475</v>
      </c>
      <c r="I77" s="666"/>
      <c r="J77" s="666"/>
      <c r="K77" s="666"/>
      <c r="L77" s="666"/>
      <c r="M77" s="278"/>
      <c r="N77" s="278"/>
      <c r="O77" s="278"/>
      <c r="P77" s="278"/>
    </row>
    <row r="78" ht="15" hidden="1"/>
    <row r="79" ht="15" hidden="1"/>
    <row r="80" ht="15" hidden="1"/>
    <row r="81" ht="15" hidden="1"/>
    <row r="82" ht="15" hidden="1"/>
    <row r="83" ht="15" hidden="1"/>
    <row r="84" ht="15" hidden="1"/>
    <row r="85" ht="15" hidden="1"/>
    <row r="86" ht="15" hidden="1"/>
    <row r="87" ht="15" hidden="1"/>
    <row r="88" spans="1:13" ht="16.5" hidden="1">
      <c r="A88" s="693" t="s">
        <v>449</v>
      </c>
      <c r="B88" s="694"/>
      <c r="C88" s="277"/>
      <c r="D88" s="695" t="s">
        <v>371</v>
      </c>
      <c r="E88" s="695"/>
      <c r="F88" s="695"/>
      <c r="G88" s="695"/>
      <c r="H88" s="695"/>
      <c r="I88" s="695"/>
      <c r="J88" s="695"/>
      <c r="K88" s="667"/>
      <c r="L88" s="667"/>
      <c r="M88" s="278"/>
    </row>
    <row r="89" spans="1:13" ht="16.5" hidden="1">
      <c r="A89" s="681" t="s">
        <v>395</v>
      </c>
      <c r="B89" s="681"/>
      <c r="C89" s="681"/>
      <c r="D89" s="695" t="s">
        <v>450</v>
      </c>
      <c r="E89" s="695"/>
      <c r="F89" s="695"/>
      <c r="G89" s="695"/>
      <c r="H89" s="695"/>
      <c r="I89" s="695"/>
      <c r="J89" s="695"/>
      <c r="K89" s="696" t="s">
        <v>476</v>
      </c>
      <c r="L89" s="696"/>
      <c r="M89" s="278"/>
    </row>
    <row r="90" spans="1:13" ht="16.5" hidden="1">
      <c r="A90" s="681" t="s">
        <v>396</v>
      </c>
      <c r="B90" s="681"/>
      <c r="C90" s="234"/>
      <c r="D90" s="682" t="s">
        <v>473</v>
      </c>
      <c r="E90" s="682"/>
      <c r="F90" s="682"/>
      <c r="G90" s="682"/>
      <c r="H90" s="682"/>
      <c r="I90" s="682"/>
      <c r="J90" s="682"/>
      <c r="K90" s="667"/>
      <c r="L90" s="667"/>
      <c r="M90" s="278"/>
    </row>
    <row r="91" spans="1:13" ht="15.75" hidden="1">
      <c r="A91" s="236" t="s">
        <v>397</v>
      </c>
      <c r="B91" s="236"/>
      <c r="C91" s="237"/>
      <c r="D91" s="217"/>
      <c r="E91" s="217"/>
      <c r="F91" s="170"/>
      <c r="G91" s="170"/>
      <c r="H91" s="170"/>
      <c r="I91" s="170"/>
      <c r="J91" s="170"/>
      <c r="K91" s="683"/>
      <c r="L91" s="683"/>
      <c r="M91" s="278"/>
    </row>
    <row r="92" spans="1:13" ht="15.75" hidden="1">
      <c r="A92" s="217"/>
      <c r="B92" s="217" t="s">
        <v>451</v>
      </c>
      <c r="C92" s="217"/>
      <c r="D92" s="217"/>
      <c r="E92" s="217"/>
      <c r="F92" s="217"/>
      <c r="G92" s="217"/>
      <c r="H92" s="217"/>
      <c r="I92" s="217"/>
      <c r="J92" s="217"/>
      <c r="K92" s="684"/>
      <c r="L92" s="684"/>
      <c r="M92" s="278"/>
    </row>
    <row r="93" spans="1:13" ht="15.75" hidden="1">
      <c r="A93" s="591" t="s">
        <v>373</v>
      </c>
      <c r="B93" s="592"/>
      <c r="C93" s="687" t="s">
        <v>18</v>
      </c>
      <c r="D93" s="676" t="s">
        <v>452</v>
      </c>
      <c r="E93" s="676"/>
      <c r="F93" s="676"/>
      <c r="G93" s="676"/>
      <c r="H93" s="676"/>
      <c r="I93" s="676"/>
      <c r="J93" s="676"/>
      <c r="K93" s="676"/>
      <c r="L93" s="676"/>
      <c r="M93" s="278"/>
    </row>
    <row r="94" spans="1:13" ht="15.75" hidden="1">
      <c r="A94" s="593"/>
      <c r="B94" s="594"/>
      <c r="C94" s="687"/>
      <c r="D94" s="688" t="s">
        <v>454</v>
      </c>
      <c r="E94" s="689"/>
      <c r="F94" s="689"/>
      <c r="G94" s="689"/>
      <c r="H94" s="689"/>
      <c r="I94" s="689"/>
      <c r="J94" s="690"/>
      <c r="K94" s="669" t="s">
        <v>455</v>
      </c>
      <c r="L94" s="669" t="s">
        <v>456</v>
      </c>
      <c r="M94" s="278"/>
    </row>
    <row r="95" spans="1:13" ht="15.75" hidden="1">
      <c r="A95" s="593"/>
      <c r="B95" s="594"/>
      <c r="C95" s="687"/>
      <c r="D95" s="672" t="s">
        <v>17</v>
      </c>
      <c r="E95" s="673" t="s">
        <v>7</v>
      </c>
      <c r="F95" s="674"/>
      <c r="G95" s="674"/>
      <c r="H95" s="674"/>
      <c r="I95" s="674"/>
      <c r="J95" s="675"/>
      <c r="K95" s="691"/>
      <c r="L95" s="670"/>
      <c r="M95" s="278"/>
    </row>
    <row r="96" spans="1:16" ht="15.75" hidden="1">
      <c r="A96" s="685"/>
      <c r="B96" s="686"/>
      <c r="C96" s="687"/>
      <c r="D96" s="672"/>
      <c r="E96" s="182" t="s">
        <v>457</v>
      </c>
      <c r="F96" s="182" t="s">
        <v>458</v>
      </c>
      <c r="G96" s="182" t="s">
        <v>459</v>
      </c>
      <c r="H96" s="182" t="s">
        <v>460</v>
      </c>
      <c r="I96" s="182" t="s">
        <v>461</v>
      </c>
      <c r="J96" s="182" t="s">
        <v>462</v>
      </c>
      <c r="K96" s="692"/>
      <c r="L96" s="671"/>
      <c r="M96" s="677" t="s">
        <v>463</v>
      </c>
      <c r="N96" s="677"/>
      <c r="O96" s="677"/>
      <c r="P96" s="677"/>
    </row>
    <row r="97" spans="1:16" ht="15" hidden="1">
      <c r="A97" s="678" t="s">
        <v>6</v>
      </c>
      <c r="B97" s="679"/>
      <c r="C97" s="281">
        <v>1</v>
      </c>
      <c r="D97" s="282">
        <v>2</v>
      </c>
      <c r="E97" s="281">
        <v>3</v>
      </c>
      <c r="F97" s="282">
        <v>4</v>
      </c>
      <c r="G97" s="281">
        <v>5</v>
      </c>
      <c r="H97" s="282">
        <v>6</v>
      </c>
      <c r="I97" s="281">
        <v>7</v>
      </c>
      <c r="J97" s="282">
        <v>8</v>
      </c>
      <c r="K97" s="281">
        <v>9</v>
      </c>
      <c r="L97" s="282">
        <v>10</v>
      </c>
      <c r="M97" s="283" t="s">
        <v>464</v>
      </c>
      <c r="N97" s="284" t="s">
        <v>465</v>
      </c>
      <c r="O97" s="284" t="s">
        <v>466</v>
      </c>
      <c r="P97" s="284" t="s">
        <v>467</v>
      </c>
    </row>
    <row r="98" spans="1:16" ht="24.75" customHeight="1" hidden="1">
      <c r="A98" s="304" t="s">
        <v>0</v>
      </c>
      <c r="B98" s="247" t="s">
        <v>410</v>
      </c>
      <c r="C98" s="248">
        <f>C99+C100</f>
        <v>77698000</v>
      </c>
      <c r="D98" s="248">
        <f aca="true" t="shared" si="15" ref="D98:L98">D99+D100</f>
        <v>1726087</v>
      </c>
      <c r="E98" s="248">
        <f t="shared" si="15"/>
        <v>992526</v>
      </c>
      <c r="F98" s="248">
        <f t="shared" si="15"/>
        <v>0</v>
      </c>
      <c r="G98" s="248">
        <f t="shared" si="15"/>
        <v>434217</v>
      </c>
      <c r="H98" s="248">
        <f t="shared" si="15"/>
        <v>110298</v>
      </c>
      <c r="I98" s="248">
        <f t="shared" si="15"/>
        <v>20700</v>
      </c>
      <c r="J98" s="248">
        <f t="shared" si="15"/>
        <v>168346</v>
      </c>
      <c r="K98" s="248">
        <f t="shared" si="15"/>
        <v>73826163</v>
      </c>
      <c r="L98" s="248">
        <f t="shared" si="15"/>
        <v>2145750</v>
      </c>
      <c r="M98" s="248" t="e">
        <f>'[4]03'!#REF!+'[4]04'!#REF!</f>
        <v>#REF!</v>
      </c>
      <c r="N98" s="248" t="e">
        <f>C98-M98</f>
        <v>#REF!</v>
      </c>
      <c r="O98" s="248">
        <f>'[4]07'!C17</f>
        <v>0</v>
      </c>
      <c r="P98" s="248">
        <f>C98-O98</f>
        <v>77698000</v>
      </c>
    </row>
    <row r="99" spans="1:16" ht="24.75" customHeight="1" hidden="1">
      <c r="A99" s="305">
        <v>1</v>
      </c>
      <c r="B99" s="251" t="s">
        <v>411</v>
      </c>
      <c r="C99" s="248">
        <f>D99+K99+L99</f>
        <v>42623095</v>
      </c>
      <c r="D99" s="248">
        <f>E99+F99+G99+H99+I99+J99</f>
        <v>901808</v>
      </c>
      <c r="E99" s="252">
        <v>547691</v>
      </c>
      <c r="F99" s="252"/>
      <c r="G99" s="252">
        <v>256217</v>
      </c>
      <c r="H99" s="252">
        <v>65000</v>
      </c>
      <c r="I99" s="252">
        <v>20700</v>
      </c>
      <c r="J99" s="252">
        <v>12200</v>
      </c>
      <c r="K99" s="252">
        <v>40571287</v>
      </c>
      <c r="L99" s="252">
        <v>1150000</v>
      </c>
      <c r="M99" s="252" t="e">
        <f>'[4]03'!#REF!+'[4]04'!#REF!</f>
        <v>#REF!</v>
      </c>
      <c r="N99" s="252" t="e">
        <f aca="true" t="shared" si="16" ref="N99:N113">C99-M99</f>
        <v>#REF!</v>
      </c>
      <c r="O99" s="252">
        <f>'[4]07'!D17</f>
        <v>0</v>
      </c>
      <c r="P99" s="252">
        <f aca="true" t="shared" si="17" ref="P99:P113">C99-O99</f>
        <v>42623095</v>
      </c>
    </row>
    <row r="100" spans="1:16" ht="24.75" customHeight="1" hidden="1">
      <c r="A100" s="305">
        <v>2</v>
      </c>
      <c r="B100" s="251" t="s">
        <v>412</v>
      </c>
      <c r="C100" s="248">
        <f>D100+K100+L100</f>
        <v>35074905</v>
      </c>
      <c r="D100" s="248">
        <f>E100+F100+G100+H100+I100+J100</f>
        <v>824279</v>
      </c>
      <c r="E100" s="252">
        <v>444835</v>
      </c>
      <c r="F100" s="252"/>
      <c r="G100" s="252">
        <v>178000</v>
      </c>
      <c r="H100" s="252">
        <v>45298</v>
      </c>
      <c r="I100" s="252"/>
      <c r="J100" s="252">
        <v>156146</v>
      </c>
      <c r="K100" s="252">
        <v>33254876</v>
      </c>
      <c r="L100" s="252">
        <v>995750</v>
      </c>
      <c r="M100" s="252" t="e">
        <f>'[4]03'!#REF!+'[4]04'!#REF!</f>
        <v>#REF!</v>
      </c>
      <c r="N100" s="252" t="e">
        <f t="shared" si="16"/>
        <v>#REF!</v>
      </c>
      <c r="O100" s="252">
        <f>'[4]07'!E17</f>
        <v>0</v>
      </c>
      <c r="P100" s="252">
        <f t="shared" si="17"/>
        <v>35074905</v>
      </c>
    </row>
    <row r="101" spans="1:16" ht="24.75" customHeight="1" hidden="1">
      <c r="A101" s="306" t="s">
        <v>1</v>
      </c>
      <c r="B101" s="254" t="s">
        <v>413</v>
      </c>
      <c r="C101" s="248">
        <f>D101+K101+L101</f>
        <v>4094298</v>
      </c>
      <c r="D101" s="248">
        <f>E101+F101+G101+H101+I101+J101</f>
        <v>29764</v>
      </c>
      <c r="E101" s="252">
        <v>10764</v>
      </c>
      <c r="F101" s="252"/>
      <c r="G101" s="252">
        <v>19000</v>
      </c>
      <c r="H101" s="252"/>
      <c r="I101" s="252"/>
      <c r="J101" s="252"/>
      <c r="K101" s="252">
        <v>3103784</v>
      </c>
      <c r="L101" s="252">
        <v>960750</v>
      </c>
      <c r="M101" s="252" t="e">
        <f>'[4]03'!#REF!+'[4]04'!#REF!</f>
        <v>#REF!</v>
      </c>
      <c r="N101" s="252" t="e">
        <f t="shared" si="16"/>
        <v>#REF!</v>
      </c>
      <c r="O101" s="252">
        <f>'[4]07'!F17</f>
        <v>0</v>
      </c>
      <c r="P101" s="252">
        <f t="shared" si="17"/>
        <v>4094298</v>
      </c>
    </row>
    <row r="102" spans="1:16" ht="24.75" customHeight="1" hidden="1">
      <c r="A102" s="306" t="s">
        <v>369</v>
      </c>
      <c r="B102" s="254" t="s">
        <v>414</v>
      </c>
      <c r="C102" s="248">
        <f>D102+K102+L102</f>
        <v>0</v>
      </c>
      <c r="D102" s="248">
        <f>E102+F102+G102+H102+I102+J102</f>
        <v>0</v>
      </c>
      <c r="E102" s="252"/>
      <c r="F102" s="252"/>
      <c r="G102" s="252"/>
      <c r="H102" s="252"/>
      <c r="I102" s="252"/>
      <c r="J102" s="252"/>
      <c r="K102" s="252"/>
      <c r="L102" s="252"/>
      <c r="M102" s="252" t="e">
        <f>'[4]03'!#REF!+'[4]04'!#REF!</f>
        <v>#REF!</v>
      </c>
      <c r="N102" s="252" t="e">
        <f t="shared" si="16"/>
        <v>#REF!</v>
      </c>
      <c r="O102" s="252">
        <f>'[4]07'!G17</f>
        <v>0</v>
      </c>
      <c r="P102" s="252">
        <f t="shared" si="17"/>
        <v>0</v>
      </c>
    </row>
    <row r="103" spans="1:16" ht="24.75" customHeight="1" hidden="1">
      <c r="A103" s="306" t="s">
        <v>415</v>
      </c>
      <c r="B103" s="254" t="s">
        <v>324</v>
      </c>
      <c r="C103" s="248">
        <f>C104+C113</f>
        <v>73603702</v>
      </c>
      <c r="D103" s="248">
        <f aca="true" t="shared" si="18" ref="D103:L103">D104+D113</f>
        <v>1696323</v>
      </c>
      <c r="E103" s="248">
        <f t="shared" si="18"/>
        <v>981762</v>
      </c>
      <c r="F103" s="248">
        <f t="shared" si="18"/>
        <v>0</v>
      </c>
      <c r="G103" s="248">
        <f t="shared" si="18"/>
        <v>415217</v>
      </c>
      <c r="H103" s="248">
        <f t="shared" si="18"/>
        <v>110298</v>
      </c>
      <c r="I103" s="248">
        <f t="shared" si="18"/>
        <v>20700</v>
      </c>
      <c r="J103" s="248">
        <f t="shared" si="18"/>
        <v>168346</v>
      </c>
      <c r="K103" s="248">
        <f t="shared" si="18"/>
        <v>70722379</v>
      </c>
      <c r="L103" s="248">
        <f t="shared" si="18"/>
        <v>1185000</v>
      </c>
      <c r="M103" s="248" t="e">
        <f>'[4]03'!#REF!+'[4]04'!#REF!</f>
        <v>#REF!</v>
      </c>
      <c r="N103" s="248" t="e">
        <f t="shared" si="16"/>
        <v>#REF!</v>
      </c>
      <c r="O103" s="248">
        <f>'[4]07'!H17</f>
        <v>29083048</v>
      </c>
      <c r="P103" s="248">
        <f t="shared" si="17"/>
        <v>44520654</v>
      </c>
    </row>
    <row r="104" spans="1:16" ht="24.75" customHeight="1" hidden="1">
      <c r="A104" s="306" t="s">
        <v>24</v>
      </c>
      <c r="B104" s="255" t="s">
        <v>416</v>
      </c>
      <c r="C104" s="248">
        <f>SUM(C105:C112)</f>
        <v>72849668</v>
      </c>
      <c r="D104" s="248">
        <f aca="true" t="shared" si="19" ref="D104:L104">SUM(D105:D112)</f>
        <v>942289</v>
      </c>
      <c r="E104" s="248">
        <f t="shared" si="19"/>
        <v>526845</v>
      </c>
      <c r="F104" s="248">
        <f t="shared" si="19"/>
        <v>0</v>
      </c>
      <c r="G104" s="248">
        <f t="shared" si="19"/>
        <v>197800</v>
      </c>
      <c r="H104" s="248">
        <f t="shared" si="19"/>
        <v>49298</v>
      </c>
      <c r="I104" s="248">
        <f t="shared" si="19"/>
        <v>0</v>
      </c>
      <c r="J104" s="248">
        <f t="shared" si="19"/>
        <v>168346</v>
      </c>
      <c r="K104" s="248">
        <f t="shared" si="19"/>
        <v>70722379</v>
      </c>
      <c r="L104" s="248">
        <f t="shared" si="19"/>
        <v>1185000</v>
      </c>
      <c r="M104" s="248" t="e">
        <f>'[4]03'!#REF!+'[4]04'!#REF!</f>
        <v>#REF!</v>
      </c>
      <c r="N104" s="248" t="e">
        <f t="shared" si="16"/>
        <v>#REF!</v>
      </c>
      <c r="O104" s="248">
        <f>'[4]07'!I17</f>
        <v>12236779</v>
      </c>
      <c r="P104" s="248">
        <f t="shared" si="17"/>
        <v>60612889</v>
      </c>
    </row>
    <row r="105" spans="1:16" ht="24.75" customHeight="1" hidden="1">
      <c r="A105" s="305" t="s">
        <v>417</v>
      </c>
      <c r="B105" s="251" t="s">
        <v>358</v>
      </c>
      <c r="C105" s="248">
        <f aca="true" t="shared" si="20" ref="C105:C113">D105+K105+L105</f>
        <v>4196249</v>
      </c>
      <c r="D105" s="248">
        <f aca="true" t="shared" si="21" ref="D105:D113">E105+F105+G105+H105+I105+J105</f>
        <v>562189</v>
      </c>
      <c r="E105" s="252">
        <v>241945</v>
      </c>
      <c r="F105" s="252"/>
      <c r="G105" s="252">
        <v>107000</v>
      </c>
      <c r="H105" s="252">
        <v>45298</v>
      </c>
      <c r="I105" s="252"/>
      <c r="J105" s="252">
        <v>167946</v>
      </c>
      <c r="K105" s="252">
        <v>3609060</v>
      </c>
      <c r="L105" s="252">
        <v>25000</v>
      </c>
      <c r="M105" s="252" t="e">
        <f>'[4]03'!#REF!+'[4]04'!#REF!</f>
        <v>#REF!</v>
      </c>
      <c r="N105" s="252" t="e">
        <f t="shared" si="16"/>
        <v>#REF!</v>
      </c>
      <c r="O105" s="252">
        <f>'[4]07'!J17</f>
        <v>2173780</v>
      </c>
      <c r="P105" s="252">
        <f t="shared" si="17"/>
        <v>2022469</v>
      </c>
    </row>
    <row r="106" spans="1:16" ht="24.75" customHeight="1" hidden="1">
      <c r="A106" s="305" t="s">
        <v>418</v>
      </c>
      <c r="B106" s="251" t="s">
        <v>419</v>
      </c>
      <c r="C106" s="248">
        <f t="shared" si="20"/>
        <v>0</v>
      </c>
      <c r="D106" s="248">
        <f t="shared" si="21"/>
        <v>0</v>
      </c>
      <c r="E106" s="252"/>
      <c r="F106" s="252"/>
      <c r="G106" s="252"/>
      <c r="H106" s="252"/>
      <c r="I106" s="252"/>
      <c r="J106" s="252"/>
      <c r="K106" s="252"/>
      <c r="L106" s="252"/>
      <c r="M106" s="252" t="e">
        <f>'[4]03'!#REF!+'[4]04'!#REF!</f>
        <v>#REF!</v>
      </c>
      <c r="N106" s="252" t="e">
        <f t="shared" si="16"/>
        <v>#REF!</v>
      </c>
      <c r="O106" s="252">
        <f>'[4]07'!K17</f>
        <v>11621</v>
      </c>
      <c r="P106" s="252">
        <f t="shared" si="17"/>
        <v>-11621</v>
      </c>
    </row>
    <row r="107" spans="1:16" ht="24.75" customHeight="1" hidden="1">
      <c r="A107" s="305" t="s">
        <v>420</v>
      </c>
      <c r="B107" s="251" t="s">
        <v>444</v>
      </c>
      <c r="C107" s="248">
        <f t="shared" si="20"/>
        <v>0</v>
      </c>
      <c r="D107" s="248">
        <f t="shared" si="21"/>
        <v>0</v>
      </c>
      <c r="E107" s="252"/>
      <c r="F107" s="252"/>
      <c r="G107" s="252"/>
      <c r="H107" s="252"/>
      <c r="I107" s="252"/>
      <c r="J107" s="252"/>
      <c r="K107" s="252"/>
      <c r="L107" s="252"/>
      <c r="M107" s="252" t="e">
        <f>'[4]03'!#REF!</f>
        <v>#REF!</v>
      </c>
      <c r="N107" s="252" t="e">
        <f t="shared" si="16"/>
        <v>#REF!</v>
      </c>
      <c r="O107" s="252">
        <f>'[4]07'!L17</f>
        <v>0</v>
      </c>
      <c r="P107" s="252">
        <f t="shared" si="17"/>
        <v>0</v>
      </c>
    </row>
    <row r="108" spans="1:16" ht="24.75" customHeight="1" hidden="1">
      <c r="A108" s="305" t="s">
        <v>422</v>
      </c>
      <c r="B108" s="251" t="s">
        <v>421</v>
      </c>
      <c r="C108" s="248">
        <f t="shared" si="20"/>
        <v>67438608</v>
      </c>
      <c r="D108" s="248">
        <f t="shared" si="21"/>
        <v>315289</v>
      </c>
      <c r="E108" s="252">
        <v>220089</v>
      </c>
      <c r="F108" s="252"/>
      <c r="G108" s="252">
        <v>90800</v>
      </c>
      <c r="H108" s="252">
        <v>4000</v>
      </c>
      <c r="I108" s="252"/>
      <c r="J108" s="252">
        <v>400</v>
      </c>
      <c r="K108" s="252">
        <v>67113319</v>
      </c>
      <c r="L108" s="252">
        <v>10000</v>
      </c>
      <c r="M108" s="252" t="e">
        <f>'[4]03'!#REF!+'[4]04'!#REF!</f>
        <v>#REF!</v>
      </c>
      <c r="N108" s="252" t="e">
        <f t="shared" si="16"/>
        <v>#REF!</v>
      </c>
      <c r="O108" s="252">
        <f>'[4]07'!M17</f>
        <v>10051378</v>
      </c>
      <c r="P108" s="252">
        <f t="shared" si="17"/>
        <v>57387230</v>
      </c>
    </row>
    <row r="109" spans="1:16" ht="24.75" customHeight="1" hidden="1">
      <c r="A109" s="305" t="s">
        <v>424</v>
      </c>
      <c r="B109" s="251" t="s">
        <v>423</v>
      </c>
      <c r="C109" s="248">
        <f t="shared" si="20"/>
        <v>1214811</v>
      </c>
      <c r="D109" s="248">
        <f t="shared" si="21"/>
        <v>64811</v>
      </c>
      <c r="E109" s="252">
        <v>64811</v>
      </c>
      <c r="F109" s="252"/>
      <c r="G109" s="252"/>
      <c r="H109" s="252"/>
      <c r="I109" s="252"/>
      <c r="J109" s="252"/>
      <c r="K109" s="252"/>
      <c r="L109" s="252">
        <v>1150000</v>
      </c>
      <c r="M109" s="252" t="e">
        <f>'[4]03'!#REF!+'[4]04'!#REF!</f>
        <v>#REF!</v>
      </c>
      <c r="N109" s="252" t="e">
        <f t="shared" si="16"/>
        <v>#REF!</v>
      </c>
      <c r="O109" s="252">
        <f>'[4]07'!N17</f>
        <v>0</v>
      </c>
      <c r="P109" s="252">
        <f t="shared" si="17"/>
        <v>1214811</v>
      </c>
    </row>
    <row r="110" spans="1:16" ht="24.75" customHeight="1" hidden="1">
      <c r="A110" s="305" t="s">
        <v>426</v>
      </c>
      <c r="B110" s="251" t="s">
        <v>425</v>
      </c>
      <c r="C110" s="248">
        <f t="shared" si="20"/>
        <v>0</v>
      </c>
      <c r="D110" s="248">
        <f t="shared" si="21"/>
        <v>0</v>
      </c>
      <c r="E110" s="252"/>
      <c r="F110" s="252"/>
      <c r="G110" s="252"/>
      <c r="H110" s="252"/>
      <c r="I110" s="252"/>
      <c r="J110" s="252"/>
      <c r="K110" s="252"/>
      <c r="L110" s="252"/>
      <c r="M110" s="252" t="e">
        <f>'[4]03'!#REF!+'[4]04'!#REF!</f>
        <v>#REF!</v>
      </c>
      <c r="N110" s="252" t="e">
        <f t="shared" si="16"/>
        <v>#REF!</v>
      </c>
      <c r="O110" s="252">
        <f>'[4]07'!O17</f>
        <v>0</v>
      </c>
      <c r="P110" s="252">
        <f t="shared" si="17"/>
        <v>0</v>
      </c>
    </row>
    <row r="111" spans="1:16" ht="24.75" customHeight="1" hidden="1">
      <c r="A111" s="305" t="s">
        <v>428</v>
      </c>
      <c r="B111" s="256" t="s">
        <v>427</v>
      </c>
      <c r="C111" s="248">
        <f t="shared" si="20"/>
        <v>0</v>
      </c>
      <c r="D111" s="248">
        <f t="shared" si="21"/>
        <v>0</v>
      </c>
      <c r="E111" s="252"/>
      <c r="F111" s="252"/>
      <c r="G111" s="252"/>
      <c r="H111" s="252"/>
      <c r="I111" s="252"/>
      <c r="J111" s="252"/>
      <c r="K111" s="252"/>
      <c r="L111" s="252"/>
      <c r="M111" s="252" t="e">
        <f>'[4]03'!#REF!+'[4]04'!#REF!</f>
        <v>#REF!</v>
      </c>
      <c r="N111" s="252" t="e">
        <f t="shared" si="16"/>
        <v>#REF!</v>
      </c>
      <c r="O111" s="252">
        <f>'[4]07'!P17</f>
        <v>0</v>
      </c>
      <c r="P111" s="252">
        <f t="shared" si="17"/>
        <v>0</v>
      </c>
    </row>
    <row r="112" spans="1:16" ht="24.75" customHeight="1" hidden="1">
      <c r="A112" s="305" t="s">
        <v>445</v>
      </c>
      <c r="B112" s="251" t="s">
        <v>429</v>
      </c>
      <c r="C112" s="248">
        <f t="shared" si="20"/>
        <v>0</v>
      </c>
      <c r="D112" s="248">
        <f t="shared" si="21"/>
        <v>0</v>
      </c>
      <c r="E112" s="252"/>
      <c r="F112" s="252"/>
      <c r="G112" s="252"/>
      <c r="H112" s="252"/>
      <c r="I112" s="252"/>
      <c r="J112" s="252"/>
      <c r="K112" s="252"/>
      <c r="L112" s="252"/>
      <c r="M112" s="252" t="e">
        <f>'[4]03'!#REF!+'[4]04'!#REF!</f>
        <v>#REF!</v>
      </c>
      <c r="N112" s="252" t="e">
        <f t="shared" si="16"/>
        <v>#REF!</v>
      </c>
      <c r="O112" s="252">
        <f>'[4]07'!Q17</f>
        <v>0</v>
      </c>
      <c r="P112" s="252">
        <f t="shared" si="17"/>
        <v>0</v>
      </c>
    </row>
    <row r="113" spans="1:16" ht="24.75" customHeight="1" hidden="1">
      <c r="A113" s="306" t="s">
        <v>25</v>
      </c>
      <c r="B113" s="254" t="s">
        <v>430</v>
      </c>
      <c r="C113" s="248">
        <f t="shared" si="20"/>
        <v>754034</v>
      </c>
      <c r="D113" s="248">
        <f t="shared" si="21"/>
        <v>754034</v>
      </c>
      <c r="E113" s="252">
        <v>454917</v>
      </c>
      <c r="F113" s="252"/>
      <c r="G113" s="252">
        <v>217417</v>
      </c>
      <c r="H113" s="252">
        <v>61000</v>
      </c>
      <c r="I113" s="252">
        <v>20700</v>
      </c>
      <c r="J113" s="252"/>
      <c r="K113" s="252"/>
      <c r="L113" s="252"/>
      <c r="M113" s="248" t="e">
        <f>'[4]03'!#REF!+'[4]04'!#REF!</f>
        <v>#REF!</v>
      </c>
      <c r="N113" s="248" t="e">
        <f t="shared" si="16"/>
        <v>#REF!</v>
      </c>
      <c r="O113" s="248">
        <f>'[4]07'!R17</f>
        <v>16846269</v>
      </c>
      <c r="P113" s="248">
        <f t="shared" si="17"/>
        <v>-16092235</v>
      </c>
    </row>
    <row r="114" spans="1:16" ht="25.5" hidden="1">
      <c r="A114" s="219" t="s">
        <v>36</v>
      </c>
      <c r="B114" s="288" t="s">
        <v>468</v>
      </c>
      <c r="C114" s="257">
        <f>(C105+C106+C107)/C104</f>
        <v>0.05760148419619428</v>
      </c>
      <c r="D114" s="307">
        <f aca="true" t="shared" si="22" ref="D114:L114">(D105+D106+D107)/D104</f>
        <v>0.5966205696978315</v>
      </c>
      <c r="E114" s="257">
        <f t="shared" si="22"/>
        <v>0.45923374047395343</v>
      </c>
      <c r="F114" s="257" t="e">
        <f t="shared" si="22"/>
        <v>#DIV/0!</v>
      </c>
      <c r="G114" s="257">
        <f t="shared" si="22"/>
        <v>0.5409504550050556</v>
      </c>
      <c r="H114" s="257">
        <f t="shared" si="22"/>
        <v>0.9188608057121993</v>
      </c>
      <c r="I114" s="257" t="e">
        <f t="shared" si="22"/>
        <v>#DIV/0!</v>
      </c>
      <c r="J114" s="257">
        <f t="shared" si="22"/>
        <v>0.9976239411687834</v>
      </c>
      <c r="K114" s="257">
        <f t="shared" si="22"/>
        <v>0.05103137155496423</v>
      </c>
      <c r="L114" s="257">
        <f t="shared" si="22"/>
        <v>0.02109704641350211</v>
      </c>
      <c r="M114" s="239"/>
      <c r="N114" s="289"/>
      <c r="O114" s="289"/>
      <c r="P114" s="289"/>
    </row>
    <row r="115" spans="1:16" ht="17.25" hidden="1">
      <c r="A115" s="680" t="s">
        <v>469</v>
      </c>
      <c r="B115" s="680"/>
      <c r="C115" s="252">
        <f>C98-C101-C102-C103</f>
        <v>0</v>
      </c>
      <c r="D115" s="252">
        <f aca="true" t="shared" si="23" ref="D115:L115">D98-D101-D102-D103</f>
        <v>0</v>
      </c>
      <c r="E115" s="252">
        <f t="shared" si="23"/>
        <v>0</v>
      </c>
      <c r="F115" s="252">
        <f t="shared" si="23"/>
        <v>0</v>
      </c>
      <c r="G115" s="252">
        <f t="shared" si="23"/>
        <v>0</v>
      </c>
      <c r="H115" s="252">
        <f t="shared" si="23"/>
        <v>0</v>
      </c>
      <c r="I115" s="252">
        <f t="shared" si="23"/>
        <v>0</v>
      </c>
      <c r="J115" s="252">
        <f t="shared" si="23"/>
        <v>0</v>
      </c>
      <c r="K115" s="252">
        <f t="shared" si="23"/>
        <v>0</v>
      </c>
      <c r="L115" s="252">
        <f t="shared" si="23"/>
        <v>0</v>
      </c>
      <c r="M115" s="239"/>
      <c r="N115" s="289"/>
      <c r="O115" s="289"/>
      <c r="P115" s="289"/>
    </row>
    <row r="116" spans="1:16" ht="17.25" hidden="1">
      <c r="A116" s="663" t="s">
        <v>470</v>
      </c>
      <c r="B116" s="663"/>
      <c r="C116" s="252">
        <f>C103-C104-C113</f>
        <v>0</v>
      </c>
      <c r="D116" s="252">
        <f aca="true" t="shared" si="24" ref="D116:L116">D103-D104-D113</f>
        <v>0</v>
      </c>
      <c r="E116" s="252">
        <f t="shared" si="24"/>
        <v>0</v>
      </c>
      <c r="F116" s="252">
        <f t="shared" si="24"/>
        <v>0</v>
      </c>
      <c r="G116" s="252">
        <f t="shared" si="24"/>
        <v>0</v>
      </c>
      <c r="H116" s="252">
        <f t="shared" si="24"/>
        <v>0</v>
      </c>
      <c r="I116" s="252">
        <f t="shared" si="24"/>
        <v>0</v>
      </c>
      <c r="J116" s="252">
        <f t="shared" si="24"/>
        <v>0</v>
      </c>
      <c r="K116" s="252">
        <f t="shared" si="24"/>
        <v>0</v>
      </c>
      <c r="L116" s="252">
        <f t="shared" si="24"/>
        <v>0</v>
      </c>
      <c r="M116" s="239"/>
      <c r="N116" s="289"/>
      <c r="O116" s="289"/>
      <c r="P116" s="289"/>
    </row>
    <row r="117" spans="1:16" ht="18.75" hidden="1">
      <c r="A117" s="278"/>
      <c r="B117" s="290" t="s">
        <v>474</v>
      </c>
      <c r="C117" s="290"/>
      <c r="D117" s="291"/>
      <c r="E117" s="291"/>
      <c r="F117" s="291"/>
      <c r="G117" s="664" t="s">
        <v>474</v>
      </c>
      <c r="H117" s="664"/>
      <c r="I117" s="664"/>
      <c r="J117" s="664"/>
      <c r="K117" s="664"/>
      <c r="L117" s="664"/>
      <c r="M117" s="278"/>
      <c r="N117" s="278"/>
      <c r="O117" s="278"/>
      <c r="P117" s="278"/>
    </row>
    <row r="118" spans="1:16" ht="18.75" hidden="1">
      <c r="A118" s="665" t="s">
        <v>471</v>
      </c>
      <c r="B118" s="665"/>
      <c r="C118" s="665"/>
      <c r="D118" s="665"/>
      <c r="E118" s="291"/>
      <c r="F118" s="291"/>
      <c r="G118" s="308"/>
      <c r="H118" s="666" t="s">
        <v>475</v>
      </c>
      <c r="I118" s="666"/>
      <c r="J118" s="666"/>
      <c r="K118" s="666"/>
      <c r="L118" s="666"/>
      <c r="M118" s="278"/>
      <c r="N118" s="278"/>
      <c r="O118" s="278"/>
      <c r="P118" s="278"/>
    </row>
    <row r="119" ht="15" hidden="1"/>
    <row r="120" ht="15" hidden="1"/>
    <row r="121" ht="15" hidden="1"/>
    <row r="122" ht="15" hidden="1"/>
    <row r="123" ht="15" hidden="1"/>
    <row r="124" ht="15" hidden="1"/>
    <row r="125" ht="15" hidden="1"/>
    <row r="126" ht="15" hidden="1"/>
    <row r="127" ht="15" hidden="1"/>
    <row r="128" ht="15" hidden="1"/>
    <row r="129" ht="15" hidden="1"/>
    <row r="130" ht="15" hidden="1"/>
    <row r="131" spans="1:13" ht="16.5" hidden="1">
      <c r="A131" s="693" t="s">
        <v>449</v>
      </c>
      <c r="B131" s="694"/>
      <c r="C131" s="277"/>
      <c r="D131" s="695" t="s">
        <v>371</v>
      </c>
      <c r="E131" s="695"/>
      <c r="F131" s="695"/>
      <c r="G131" s="695"/>
      <c r="H131" s="695"/>
      <c r="I131" s="695"/>
      <c r="J131" s="695"/>
      <c r="K131" s="667"/>
      <c r="L131" s="667"/>
      <c r="M131" s="278"/>
    </row>
    <row r="132" spans="1:13" ht="16.5" hidden="1">
      <c r="A132" s="681" t="s">
        <v>395</v>
      </c>
      <c r="B132" s="681"/>
      <c r="C132" s="681"/>
      <c r="D132" s="695" t="s">
        <v>450</v>
      </c>
      <c r="E132" s="695"/>
      <c r="F132" s="695"/>
      <c r="G132" s="695"/>
      <c r="H132" s="695"/>
      <c r="I132" s="695"/>
      <c r="J132" s="695"/>
      <c r="K132" s="696" t="s">
        <v>477</v>
      </c>
      <c r="L132" s="696"/>
      <c r="M132" s="278"/>
    </row>
    <row r="133" spans="1:13" ht="16.5" hidden="1">
      <c r="A133" s="681" t="s">
        <v>396</v>
      </c>
      <c r="B133" s="681"/>
      <c r="C133" s="234"/>
      <c r="D133" s="682" t="s">
        <v>478</v>
      </c>
      <c r="E133" s="682"/>
      <c r="F133" s="682"/>
      <c r="G133" s="682"/>
      <c r="H133" s="682"/>
      <c r="I133" s="682"/>
      <c r="J133" s="682"/>
      <c r="K133" s="667"/>
      <c r="L133" s="667"/>
      <c r="M133" s="278"/>
    </row>
    <row r="134" spans="1:13" ht="15.75" hidden="1">
      <c r="A134" s="236" t="s">
        <v>397</v>
      </c>
      <c r="B134" s="236"/>
      <c r="C134" s="237"/>
      <c r="D134" s="217"/>
      <c r="E134" s="217"/>
      <c r="F134" s="170"/>
      <c r="G134" s="170"/>
      <c r="H134" s="170"/>
      <c r="I134" s="170"/>
      <c r="J134" s="170"/>
      <c r="K134" s="683"/>
      <c r="L134" s="683"/>
      <c r="M134" s="278"/>
    </row>
    <row r="135" spans="1:13" ht="15.75" hidden="1">
      <c r="A135" s="217"/>
      <c r="B135" s="217" t="s">
        <v>451</v>
      </c>
      <c r="C135" s="217"/>
      <c r="D135" s="217"/>
      <c r="E135" s="217"/>
      <c r="F135" s="217"/>
      <c r="G135" s="217"/>
      <c r="H135" s="217"/>
      <c r="I135" s="217"/>
      <c r="J135" s="217"/>
      <c r="K135" s="684"/>
      <c r="L135" s="684"/>
      <c r="M135" s="278"/>
    </row>
    <row r="136" spans="1:13" ht="15.75" hidden="1">
      <c r="A136" s="591" t="s">
        <v>373</v>
      </c>
      <c r="B136" s="592"/>
      <c r="C136" s="687" t="s">
        <v>18</v>
      </c>
      <c r="D136" s="676" t="s">
        <v>452</v>
      </c>
      <c r="E136" s="676"/>
      <c r="F136" s="676"/>
      <c r="G136" s="676"/>
      <c r="H136" s="676"/>
      <c r="I136" s="676"/>
      <c r="J136" s="676"/>
      <c r="K136" s="676"/>
      <c r="L136" s="676"/>
      <c r="M136" s="278"/>
    </row>
    <row r="137" spans="1:13" ht="15.75" hidden="1">
      <c r="A137" s="593"/>
      <c r="B137" s="594"/>
      <c r="C137" s="687"/>
      <c r="D137" s="688" t="s">
        <v>454</v>
      </c>
      <c r="E137" s="689"/>
      <c r="F137" s="689"/>
      <c r="G137" s="689"/>
      <c r="H137" s="689"/>
      <c r="I137" s="689"/>
      <c r="J137" s="690"/>
      <c r="K137" s="669" t="s">
        <v>455</v>
      </c>
      <c r="L137" s="669" t="s">
        <v>456</v>
      </c>
      <c r="M137" s="278"/>
    </row>
    <row r="138" spans="1:13" ht="15.75" hidden="1">
      <c r="A138" s="593"/>
      <c r="B138" s="594"/>
      <c r="C138" s="687"/>
      <c r="D138" s="672" t="s">
        <v>17</v>
      </c>
      <c r="E138" s="673" t="s">
        <v>7</v>
      </c>
      <c r="F138" s="674"/>
      <c r="G138" s="674"/>
      <c r="H138" s="674"/>
      <c r="I138" s="674"/>
      <c r="J138" s="675"/>
      <c r="K138" s="691"/>
      <c r="L138" s="670"/>
      <c r="M138" s="278"/>
    </row>
    <row r="139" spans="1:16" ht="15.75" hidden="1">
      <c r="A139" s="685"/>
      <c r="B139" s="686"/>
      <c r="C139" s="687"/>
      <c r="D139" s="672"/>
      <c r="E139" s="182" t="s">
        <v>457</v>
      </c>
      <c r="F139" s="182" t="s">
        <v>458</v>
      </c>
      <c r="G139" s="182" t="s">
        <v>459</v>
      </c>
      <c r="H139" s="182" t="s">
        <v>460</v>
      </c>
      <c r="I139" s="182" t="s">
        <v>461</v>
      </c>
      <c r="J139" s="182" t="s">
        <v>462</v>
      </c>
      <c r="K139" s="692"/>
      <c r="L139" s="671"/>
      <c r="M139" s="677" t="s">
        <v>463</v>
      </c>
      <c r="N139" s="677"/>
      <c r="O139" s="677"/>
      <c r="P139" s="677"/>
    </row>
    <row r="140" spans="1:16" ht="15" hidden="1">
      <c r="A140" s="678" t="s">
        <v>6</v>
      </c>
      <c r="B140" s="679"/>
      <c r="C140" s="281">
        <v>1</v>
      </c>
      <c r="D140" s="282">
        <v>2</v>
      </c>
      <c r="E140" s="281">
        <v>3</v>
      </c>
      <c r="F140" s="282">
        <v>4</v>
      </c>
      <c r="G140" s="281">
        <v>5</v>
      </c>
      <c r="H140" s="282">
        <v>6</v>
      </c>
      <c r="I140" s="281">
        <v>7</v>
      </c>
      <c r="J140" s="282">
        <v>8</v>
      </c>
      <c r="K140" s="281">
        <v>9</v>
      </c>
      <c r="L140" s="282">
        <v>10</v>
      </c>
      <c r="M140" s="283" t="s">
        <v>464</v>
      </c>
      <c r="N140" s="284" t="s">
        <v>465</v>
      </c>
      <c r="O140" s="284" t="s">
        <v>466</v>
      </c>
      <c r="P140" s="284" t="s">
        <v>467</v>
      </c>
    </row>
    <row r="141" spans="1:16" ht="24.75" customHeight="1" hidden="1">
      <c r="A141" s="304" t="s">
        <v>0</v>
      </c>
      <c r="B141" s="247" t="s">
        <v>410</v>
      </c>
      <c r="C141" s="248">
        <f>C142+C143</f>
        <v>3784244</v>
      </c>
      <c r="D141" s="248">
        <f aca="true" t="shared" si="25" ref="D141:L141">D142+D143</f>
        <v>154333</v>
      </c>
      <c r="E141" s="248">
        <f t="shared" si="25"/>
        <v>152430</v>
      </c>
      <c r="F141" s="248">
        <f t="shared" si="25"/>
        <v>0</v>
      </c>
      <c r="G141" s="248">
        <f t="shared" si="25"/>
        <v>0</v>
      </c>
      <c r="H141" s="248">
        <f t="shared" si="25"/>
        <v>0</v>
      </c>
      <c r="I141" s="248">
        <f t="shared" si="25"/>
        <v>1903</v>
      </c>
      <c r="J141" s="248">
        <f t="shared" si="25"/>
        <v>0</v>
      </c>
      <c r="K141" s="248">
        <f t="shared" si="25"/>
        <v>3419094</v>
      </c>
      <c r="L141" s="248">
        <f t="shared" si="25"/>
        <v>210817</v>
      </c>
      <c r="M141" s="248" t="e">
        <f>'[4]03'!#REF!+'[4]04'!#REF!</f>
        <v>#REF!</v>
      </c>
      <c r="N141" s="248" t="e">
        <f>C141-M141</f>
        <v>#REF!</v>
      </c>
      <c r="O141" s="248" t="e">
        <f>'[4]07'!#REF!</f>
        <v>#REF!</v>
      </c>
      <c r="P141" s="248" t="e">
        <f>C141-O141</f>
        <v>#REF!</v>
      </c>
    </row>
    <row r="142" spans="1:16" ht="24.75" customHeight="1" hidden="1">
      <c r="A142" s="305">
        <v>1</v>
      </c>
      <c r="B142" s="251" t="s">
        <v>411</v>
      </c>
      <c r="C142" s="248">
        <f>D142+K142+L142</f>
        <v>1838955</v>
      </c>
      <c r="D142" s="248">
        <f>E142+F142+G142+H142+I142+J142</f>
        <v>121865</v>
      </c>
      <c r="E142" s="252">
        <v>120365</v>
      </c>
      <c r="F142" s="252"/>
      <c r="G142" s="252"/>
      <c r="H142" s="252"/>
      <c r="I142" s="252">
        <v>1500</v>
      </c>
      <c r="J142" s="252"/>
      <c r="K142" s="252">
        <v>1717090</v>
      </c>
      <c r="L142" s="252"/>
      <c r="M142" s="252" t="e">
        <f>'[4]03'!#REF!+'[4]04'!#REF!</f>
        <v>#REF!</v>
      </c>
      <c r="N142" s="252" t="e">
        <f aca="true" t="shared" si="26" ref="N142:N156">C142-M142</f>
        <v>#REF!</v>
      </c>
      <c r="O142" s="252" t="e">
        <f>'[4]07'!#REF!</f>
        <v>#REF!</v>
      </c>
      <c r="P142" s="252" t="e">
        <f aca="true" t="shared" si="27" ref="P142:P156">C142-O142</f>
        <v>#REF!</v>
      </c>
    </row>
    <row r="143" spans="1:16" ht="24.75" customHeight="1" hidden="1">
      <c r="A143" s="305">
        <v>2</v>
      </c>
      <c r="B143" s="251" t="s">
        <v>412</v>
      </c>
      <c r="C143" s="248">
        <f>D143+K143+L143</f>
        <v>1945289</v>
      </c>
      <c r="D143" s="248">
        <f>E143+F143+G143+H143+I143+J143</f>
        <v>32468</v>
      </c>
      <c r="E143" s="252">
        <v>32065</v>
      </c>
      <c r="F143" s="252"/>
      <c r="G143" s="252"/>
      <c r="H143" s="252"/>
      <c r="I143" s="252">
        <v>403</v>
      </c>
      <c r="J143" s="252"/>
      <c r="K143" s="252">
        <v>1702004</v>
      </c>
      <c r="L143" s="252">
        <v>210817</v>
      </c>
      <c r="M143" s="252" t="e">
        <f>'[4]03'!#REF!+'[4]04'!#REF!</f>
        <v>#REF!</v>
      </c>
      <c r="N143" s="252" t="e">
        <f t="shared" si="26"/>
        <v>#REF!</v>
      </c>
      <c r="O143" s="252" t="e">
        <f>'[4]07'!#REF!</f>
        <v>#REF!</v>
      </c>
      <c r="P143" s="252" t="e">
        <f t="shared" si="27"/>
        <v>#REF!</v>
      </c>
    </row>
    <row r="144" spans="1:16" ht="24.75" customHeight="1" hidden="1">
      <c r="A144" s="306" t="s">
        <v>1</v>
      </c>
      <c r="B144" s="254" t="s">
        <v>413</v>
      </c>
      <c r="C144" s="248">
        <f>D144+K144+L144</f>
        <v>400</v>
      </c>
      <c r="D144" s="248">
        <f>E144+F144+G144+H144+I144+J144</f>
        <v>400</v>
      </c>
      <c r="E144" s="252">
        <v>400</v>
      </c>
      <c r="F144" s="252"/>
      <c r="G144" s="252"/>
      <c r="H144" s="252"/>
      <c r="I144" s="252"/>
      <c r="J144" s="252"/>
      <c r="K144" s="252"/>
      <c r="L144" s="252"/>
      <c r="M144" s="252" t="e">
        <f>'[4]03'!#REF!+'[4]04'!#REF!</f>
        <v>#REF!</v>
      </c>
      <c r="N144" s="252" t="e">
        <f t="shared" si="26"/>
        <v>#REF!</v>
      </c>
      <c r="O144" s="252" t="e">
        <f>'[4]07'!#REF!</f>
        <v>#REF!</v>
      </c>
      <c r="P144" s="252" t="e">
        <f t="shared" si="27"/>
        <v>#REF!</v>
      </c>
    </row>
    <row r="145" spans="1:16" ht="24.75" customHeight="1" hidden="1">
      <c r="A145" s="306" t="s">
        <v>369</v>
      </c>
      <c r="B145" s="254" t="s">
        <v>414</v>
      </c>
      <c r="C145" s="248">
        <f>D145+K145+L145</f>
        <v>0</v>
      </c>
      <c r="D145" s="248">
        <f>E145+F145+G145+H145+I145+J145</f>
        <v>0</v>
      </c>
      <c r="E145" s="252"/>
      <c r="F145" s="252"/>
      <c r="G145" s="252"/>
      <c r="H145" s="252"/>
      <c r="I145" s="252"/>
      <c r="J145" s="252"/>
      <c r="K145" s="252"/>
      <c r="L145" s="252"/>
      <c r="M145" s="252" t="e">
        <f>'[4]03'!#REF!+'[4]04'!#REF!</f>
        <v>#REF!</v>
      </c>
      <c r="N145" s="252" t="e">
        <f t="shared" si="26"/>
        <v>#REF!</v>
      </c>
      <c r="O145" s="252" t="e">
        <f>'[4]07'!#REF!</f>
        <v>#REF!</v>
      </c>
      <c r="P145" s="252" t="e">
        <f t="shared" si="27"/>
        <v>#REF!</v>
      </c>
    </row>
    <row r="146" spans="1:16" ht="24.75" customHeight="1" hidden="1">
      <c r="A146" s="306" t="s">
        <v>415</v>
      </c>
      <c r="B146" s="254" t="s">
        <v>324</v>
      </c>
      <c r="C146" s="248">
        <f>C147+C156</f>
        <v>3783844</v>
      </c>
      <c r="D146" s="248">
        <f aca="true" t="shared" si="28" ref="D146:L146">D147+D156</f>
        <v>153933</v>
      </c>
      <c r="E146" s="248">
        <f t="shared" si="28"/>
        <v>152030</v>
      </c>
      <c r="F146" s="248">
        <f t="shared" si="28"/>
        <v>0</v>
      </c>
      <c r="G146" s="248">
        <f t="shared" si="28"/>
        <v>0</v>
      </c>
      <c r="H146" s="248">
        <f t="shared" si="28"/>
        <v>0</v>
      </c>
      <c r="I146" s="248">
        <f t="shared" si="28"/>
        <v>1903</v>
      </c>
      <c r="J146" s="248">
        <f t="shared" si="28"/>
        <v>0</v>
      </c>
      <c r="K146" s="248">
        <f t="shared" si="28"/>
        <v>3419094</v>
      </c>
      <c r="L146" s="248">
        <f t="shared" si="28"/>
        <v>210817</v>
      </c>
      <c r="M146" s="248" t="e">
        <f>'[4]03'!#REF!+'[4]04'!#REF!</f>
        <v>#REF!</v>
      </c>
      <c r="N146" s="248" t="e">
        <f t="shared" si="26"/>
        <v>#REF!</v>
      </c>
      <c r="O146" s="248" t="e">
        <f>'[4]07'!#REF!</f>
        <v>#REF!</v>
      </c>
      <c r="P146" s="248" t="e">
        <f t="shared" si="27"/>
        <v>#REF!</v>
      </c>
    </row>
    <row r="147" spans="1:16" ht="24.75" customHeight="1" hidden="1">
      <c r="A147" s="306" t="s">
        <v>24</v>
      </c>
      <c r="B147" s="255" t="s">
        <v>416</v>
      </c>
      <c r="C147" s="248">
        <f>SUM(C148:C155)</f>
        <v>3570996</v>
      </c>
      <c r="D147" s="248">
        <f aca="true" t="shared" si="29" ref="D147:L147">SUM(D148:D155)</f>
        <v>28994</v>
      </c>
      <c r="E147" s="248">
        <f t="shared" si="29"/>
        <v>28591</v>
      </c>
      <c r="F147" s="248">
        <f t="shared" si="29"/>
        <v>0</v>
      </c>
      <c r="G147" s="248">
        <f t="shared" si="29"/>
        <v>0</v>
      </c>
      <c r="H147" s="248">
        <f t="shared" si="29"/>
        <v>0</v>
      </c>
      <c r="I147" s="248">
        <f t="shared" si="29"/>
        <v>403</v>
      </c>
      <c r="J147" s="248">
        <f t="shared" si="29"/>
        <v>0</v>
      </c>
      <c r="K147" s="248">
        <f t="shared" si="29"/>
        <v>3331185</v>
      </c>
      <c r="L147" s="248">
        <f t="shared" si="29"/>
        <v>210817</v>
      </c>
      <c r="M147" s="248" t="e">
        <f>'[4]03'!#REF!+'[4]04'!#REF!</f>
        <v>#REF!</v>
      </c>
      <c r="N147" s="248" t="e">
        <f t="shared" si="26"/>
        <v>#REF!</v>
      </c>
      <c r="O147" s="248" t="e">
        <f>'[4]07'!#REF!</f>
        <v>#REF!</v>
      </c>
      <c r="P147" s="248" t="e">
        <f t="shared" si="27"/>
        <v>#REF!</v>
      </c>
    </row>
    <row r="148" spans="1:16" ht="24.75" customHeight="1" hidden="1">
      <c r="A148" s="305" t="s">
        <v>417</v>
      </c>
      <c r="B148" s="251" t="s">
        <v>358</v>
      </c>
      <c r="C148" s="248">
        <f aca="true" t="shared" si="30" ref="C148:C156">D148+K148+L148</f>
        <v>151549</v>
      </c>
      <c r="D148" s="248">
        <f aca="true" t="shared" si="31" ref="D148:D156">E148+F148+G148+H148+I148+J148</f>
        <v>12849</v>
      </c>
      <c r="E148" s="252">
        <v>12446</v>
      </c>
      <c r="F148" s="252"/>
      <c r="G148" s="252"/>
      <c r="H148" s="252"/>
      <c r="I148" s="252">
        <v>403</v>
      </c>
      <c r="J148" s="252"/>
      <c r="K148" s="252">
        <v>35200</v>
      </c>
      <c r="L148" s="252">
        <v>103500</v>
      </c>
      <c r="M148" s="252" t="e">
        <f>'[4]03'!#REF!+'[4]04'!#REF!</f>
        <v>#REF!</v>
      </c>
      <c r="N148" s="252" t="e">
        <f t="shared" si="26"/>
        <v>#REF!</v>
      </c>
      <c r="O148" s="252" t="e">
        <f>'[4]07'!#REF!</f>
        <v>#REF!</v>
      </c>
      <c r="P148" s="252" t="e">
        <f t="shared" si="27"/>
        <v>#REF!</v>
      </c>
    </row>
    <row r="149" spans="1:16" ht="24.75" customHeight="1" hidden="1">
      <c r="A149" s="305" t="s">
        <v>418</v>
      </c>
      <c r="B149" s="251" t="s">
        <v>419</v>
      </c>
      <c r="C149" s="248">
        <f t="shared" si="30"/>
        <v>0</v>
      </c>
      <c r="D149" s="248">
        <f t="shared" si="31"/>
        <v>0</v>
      </c>
      <c r="E149" s="252"/>
      <c r="F149" s="252"/>
      <c r="G149" s="252"/>
      <c r="H149" s="252"/>
      <c r="I149" s="252"/>
      <c r="J149" s="252"/>
      <c r="K149" s="252"/>
      <c r="L149" s="252"/>
      <c r="M149" s="252" t="e">
        <f>'[4]03'!#REF!+'[4]04'!#REF!</f>
        <v>#REF!</v>
      </c>
      <c r="N149" s="252" t="e">
        <f t="shared" si="26"/>
        <v>#REF!</v>
      </c>
      <c r="O149" s="252" t="e">
        <f>'[4]07'!#REF!</f>
        <v>#REF!</v>
      </c>
      <c r="P149" s="252" t="e">
        <f t="shared" si="27"/>
        <v>#REF!</v>
      </c>
    </row>
    <row r="150" spans="1:16" ht="24.75" customHeight="1" hidden="1">
      <c r="A150" s="305" t="s">
        <v>420</v>
      </c>
      <c r="B150" s="251" t="s">
        <v>444</v>
      </c>
      <c r="C150" s="248">
        <f t="shared" si="30"/>
        <v>0</v>
      </c>
      <c r="D150" s="248">
        <f t="shared" si="31"/>
        <v>0</v>
      </c>
      <c r="E150" s="252"/>
      <c r="F150" s="252"/>
      <c r="G150" s="252"/>
      <c r="H150" s="252"/>
      <c r="I150" s="252"/>
      <c r="J150" s="252"/>
      <c r="K150" s="252"/>
      <c r="L150" s="252"/>
      <c r="M150" s="252" t="e">
        <f>'[4]03'!#REF!</f>
        <v>#REF!</v>
      </c>
      <c r="N150" s="252" t="e">
        <f t="shared" si="26"/>
        <v>#REF!</v>
      </c>
      <c r="O150" s="252" t="e">
        <f>'[4]07'!#REF!</f>
        <v>#REF!</v>
      </c>
      <c r="P150" s="252" t="e">
        <f t="shared" si="27"/>
        <v>#REF!</v>
      </c>
    </row>
    <row r="151" spans="1:16" ht="24.75" customHeight="1" hidden="1">
      <c r="A151" s="305" t="s">
        <v>422</v>
      </c>
      <c r="B151" s="251" t="s">
        <v>421</v>
      </c>
      <c r="C151" s="248">
        <f t="shared" si="30"/>
        <v>3068593</v>
      </c>
      <c r="D151" s="248">
        <f t="shared" si="31"/>
        <v>0</v>
      </c>
      <c r="E151" s="252"/>
      <c r="F151" s="252"/>
      <c r="G151" s="252"/>
      <c r="H151" s="252"/>
      <c r="I151" s="252"/>
      <c r="J151" s="252"/>
      <c r="K151" s="252">
        <v>3068593</v>
      </c>
      <c r="L151" s="252"/>
      <c r="M151" s="252" t="e">
        <f>'[4]03'!#REF!+'[4]04'!#REF!</f>
        <v>#REF!</v>
      </c>
      <c r="N151" s="252" t="e">
        <f t="shared" si="26"/>
        <v>#REF!</v>
      </c>
      <c r="O151" s="252" t="e">
        <f>'[4]07'!#REF!</f>
        <v>#REF!</v>
      </c>
      <c r="P151" s="252" t="e">
        <f t="shared" si="27"/>
        <v>#REF!</v>
      </c>
    </row>
    <row r="152" spans="1:16" ht="24.75" customHeight="1" hidden="1">
      <c r="A152" s="305" t="s">
        <v>424</v>
      </c>
      <c r="B152" s="251" t="s">
        <v>423</v>
      </c>
      <c r="C152" s="248">
        <f t="shared" si="30"/>
        <v>198092</v>
      </c>
      <c r="D152" s="248">
        <f t="shared" si="31"/>
        <v>0</v>
      </c>
      <c r="E152" s="252"/>
      <c r="F152" s="252"/>
      <c r="G152" s="252"/>
      <c r="H152" s="252"/>
      <c r="I152" s="252"/>
      <c r="J152" s="252"/>
      <c r="K152" s="252">
        <v>198092</v>
      </c>
      <c r="L152" s="252"/>
      <c r="M152" s="252" t="e">
        <f>'[4]03'!#REF!+'[4]04'!#REF!</f>
        <v>#REF!</v>
      </c>
      <c r="N152" s="252" t="e">
        <f t="shared" si="26"/>
        <v>#REF!</v>
      </c>
      <c r="O152" s="252" t="e">
        <f>'[4]07'!#REF!</f>
        <v>#REF!</v>
      </c>
      <c r="P152" s="252" t="e">
        <f t="shared" si="27"/>
        <v>#REF!</v>
      </c>
    </row>
    <row r="153" spans="1:16" ht="24.75" customHeight="1" hidden="1">
      <c r="A153" s="305" t="s">
        <v>426</v>
      </c>
      <c r="B153" s="251" t="s">
        <v>425</v>
      </c>
      <c r="C153" s="248">
        <f t="shared" si="30"/>
        <v>0</v>
      </c>
      <c r="D153" s="248">
        <f t="shared" si="31"/>
        <v>0</v>
      </c>
      <c r="E153" s="252"/>
      <c r="F153" s="252"/>
      <c r="G153" s="252"/>
      <c r="H153" s="252"/>
      <c r="I153" s="252"/>
      <c r="J153" s="252"/>
      <c r="K153" s="252"/>
      <c r="L153" s="252"/>
      <c r="M153" s="252" t="e">
        <f>'[4]03'!#REF!+'[4]04'!#REF!</f>
        <v>#REF!</v>
      </c>
      <c r="N153" s="252" t="e">
        <f t="shared" si="26"/>
        <v>#REF!</v>
      </c>
      <c r="O153" s="252" t="e">
        <f>'[4]07'!#REF!</f>
        <v>#REF!</v>
      </c>
      <c r="P153" s="252" t="e">
        <f t="shared" si="27"/>
        <v>#REF!</v>
      </c>
    </row>
    <row r="154" spans="1:16" ht="24.75" customHeight="1" hidden="1">
      <c r="A154" s="305" t="s">
        <v>428</v>
      </c>
      <c r="B154" s="256" t="s">
        <v>427</v>
      </c>
      <c r="C154" s="248">
        <f t="shared" si="30"/>
        <v>0</v>
      </c>
      <c r="D154" s="248">
        <f t="shared" si="31"/>
        <v>0</v>
      </c>
      <c r="E154" s="252"/>
      <c r="F154" s="252"/>
      <c r="G154" s="252"/>
      <c r="H154" s="252"/>
      <c r="I154" s="252"/>
      <c r="J154" s="252"/>
      <c r="K154" s="252"/>
      <c r="L154" s="252"/>
      <c r="M154" s="252" t="e">
        <f>'[4]03'!#REF!+'[4]04'!#REF!</f>
        <v>#REF!</v>
      </c>
      <c r="N154" s="252" t="e">
        <f t="shared" si="26"/>
        <v>#REF!</v>
      </c>
      <c r="O154" s="252" t="e">
        <f>'[4]07'!#REF!</f>
        <v>#REF!</v>
      </c>
      <c r="P154" s="252" t="e">
        <f t="shared" si="27"/>
        <v>#REF!</v>
      </c>
    </row>
    <row r="155" spans="1:16" ht="24.75" customHeight="1" hidden="1">
      <c r="A155" s="305" t="s">
        <v>445</v>
      </c>
      <c r="B155" s="251" t="s">
        <v>429</v>
      </c>
      <c r="C155" s="248">
        <f t="shared" si="30"/>
        <v>152762</v>
      </c>
      <c r="D155" s="248">
        <f t="shared" si="31"/>
        <v>16145</v>
      </c>
      <c r="E155" s="252">
        <v>16145</v>
      </c>
      <c r="F155" s="252"/>
      <c r="G155" s="252"/>
      <c r="H155" s="252"/>
      <c r="I155" s="252"/>
      <c r="J155" s="252"/>
      <c r="K155" s="252">
        <v>29300</v>
      </c>
      <c r="L155" s="252">
        <v>107317</v>
      </c>
      <c r="M155" s="252" t="e">
        <f>'[4]03'!#REF!+'[4]04'!#REF!</f>
        <v>#REF!</v>
      </c>
      <c r="N155" s="252" t="e">
        <f t="shared" si="26"/>
        <v>#REF!</v>
      </c>
      <c r="O155" s="252" t="e">
        <f>'[4]07'!#REF!</f>
        <v>#REF!</v>
      </c>
      <c r="P155" s="252" t="e">
        <f t="shared" si="27"/>
        <v>#REF!</v>
      </c>
    </row>
    <row r="156" spans="1:16" ht="24.75" customHeight="1" hidden="1">
      <c r="A156" s="306" t="s">
        <v>25</v>
      </c>
      <c r="B156" s="254" t="s">
        <v>430</v>
      </c>
      <c r="C156" s="248">
        <f t="shared" si="30"/>
        <v>212848</v>
      </c>
      <c r="D156" s="248">
        <f t="shared" si="31"/>
        <v>124939</v>
      </c>
      <c r="E156" s="252">
        <v>123439</v>
      </c>
      <c r="F156" s="252"/>
      <c r="G156" s="252"/>
      <c r="H156" s="252"/>
      <c r="I156" s="252">
        <v>1500</v>
      </c>
      <c r="J156" s="252"/>
      <c r="K156" s="252">
        <v>87909</v>
      </c>
      <c r="L156" s="252"/>
      <c r="M156" s="248" t="e">
        <f>'[4]03'!#REF!+'[4]04'!#REF!</f>
        <v>#REF!</v>
      </c>
      <c r="N156" s="248" t="e">
        <f t="shared" si="26"/>
        <v>#REF!</v>
      </c>
      <c r="O156" s="248" t="e">
        <f>'[4]07'!#REF!</f>
        <v>#REF!</v>
      </c>
      <c r="P156" s="248" t="e">
        <f t="shared" si="27"/>
        <v>#REF!</v>
      </c>
    </row>
    <row r="157" spans="1:16" ht="24.75" customHeight="1" hidden="1">
      <c r="A157" s="219" t="s">
        <v>36</v>
      </c>
      <c r="B157" s="288" t="s">
        <v>468</v>
      </c>
      <c r="C157" s="257">
        <f>(C148+C149+C150)/C147</f>
        <v>0.04243886019474679</v>
      </c>
      <c r="D157" s="307">
        <f aca="true" t="shared" si="32" ref="D157:L157">(D148+D149+D150)/D147</f>
        <v>0.443160653928399</v>
      </c>
      <c r="E157" s="257">
        <f t="shared" si="32"/>
        <v>0.43531181140918473</v>
      </c>
      <c r="F157" s="257" t="e">
        <f t="shared" si="32"/>
        <v>#DIV/0!</v>
      </c>
      <c r="G157" s="257" t="e">
        <f t="shared" si="32"/>
        <v>#DIV/0!</v>
      </c>
      <c r="H157" s="257" t="e">
        <f t="shared" si="32"/>
        <v>#DIV/0!</v>
      </c>
      <c r="I157" s="257">
        <f t="shared" si="32"/>
        <v>1</v>
      </c>
      <c r="J157" s="257" t="e">
        <f t="shared" si="32"/>
        <v>#DIV/0!</v>
      </c>
      <c r="K157" s="257">
        <f t="shared" si="32"/>
        <v>0.010566810309244308</v>
      </c>
      <c r="L157" s="257">
        <f t="shared" si="32"/>
        <v>0.4909471247574911</v>
      </c>
      <c r="M157" s="239"/>
      <c r="N157" s="289"/>
      <c r="O157" s="289"/>
      <c r="P157" s="289"/>
    </row>
    <row r="158" spans="1:16" ht="17.25" hidden="1">
      <c r="A158" s="680" t="s">
        <v>469</v>
      </c>
      <c r="B158" s="680"/>
      <c r="C158" s="252">
        <f>C141-C144-C145-C146</f>
        <v>0</v>
      </c>
      <c r="D158" s="252">
        <f aca="true" t="shared" si="33" ref="D158:L158">D141-D144-D145-D146</f>
        <v>0</v>
      </c>
      <c r="E158" s="252">
        <f t="shared" si="33"/>
        <v>0</v>
      </c>
      <c r="F158" s="252">
        <f t="shared" si="33"/>
        <v>0</v>
      </c>
      <c r="G158" s="252">
        <f t="shared" si="33"/>
        <v>0</v>
      </c>
      <c r="H158" s="252">
        <f t="shared" si="33"/>
        <v>0</v>
      </c>
      <c r="I158" s="252">
        <f t="shared" si="33"/>
        <v>0</v>
      </c>
      <c r="J158" s="252">
        <f t="shared" si="33"/>
        <v>0</v>
      </c>
      <c r="K158" s="252">
        <f t="shared" si="33"/>
        <v>0</v>
      </c>
      <c r="L158" s="252">
        <f t="shared" si="33"/>
        <v>0</v>
      </c>
      <c r="M158" s="239"/>
      <c r="N158" s="289"/>
      <c r="O158" s="289"/>
      <c r="P158" s="289"/>
    </row>
    <row r="159" spans="1:16" ht="17.25" hidden="1">
      <c r="A159" s="663" t="s">
        <v>470</v>
      </c>
      <c r="B159" s="663"/>
      <c r="C159" s="252">
        <f>C146-C147-C156</f>
        <v>0</v>
      </c>
      <c r="D159" s="252">
        <f aca="true" t="shared" si="34" ref="D159:L159">D146-D147-D156</f>
        <v>0</v>
      </c>
      <c r="E159" s="252">
        <f t="shared" si="34"/>
        <v>0</v>
      </c>
      <c r="F159" s="252">
        <f t="shared" si="34"/>
        <v>0</v>
      </c>
      <c r="G159" s="252">
        <f t="shared" si="34"/>
        <v>0</v>
      </c>
      <c r="H159" s="252">
        <f t="shared" si="34"/>
        <v>0</v>
      </c>
      <c r="I159" s="252">
        <f t="shared" si="34"/>
        <v>0</v>
      </c>
      <c r="J159" s="252">
        <f t="shared" si="34"/>
        <v>0</v>
      </c>
      <c r="K159" s="252">
        <f t="shared" si="34"/>
        <v>0</v>
      </c>
      <c r="L159" s="252">
        <f t="shared" si="34"/>
        <v>0</v>
      </c>
      <c r="M159" s="239"/>
      <c r="N159" s="289"/>
      <c r="O159" s="289"/>
      <c r="P159" s="289"/>
    </row>
    <row r="160" spans="1:16" ht="18.75" hidden="1">
      <c r="A160" s="278"/>
      <c r="B160" s="290" t="s">
        <v>474</v>
      </c>
      <c r="C160" s="290"/>
      <c r="D160" s="291"/>
      <c r="E160" s="291"/>
      <c r="F160" s="291"/>
      <c r="G160" s="664" t="s">
        <v>474</v>
      </c>
      <c r="H160" s="664"/>
      <c r="I160" s="664"/>
      <c r="J160" s="664"/>
      <c r="K160" s="664"/>
      <c r="L160" s="664"/>
      <c r="M160" s="278"/>
      <c r="N160" s="278"/>
      <c r="O160" s="278"/>
      <c r="P160" s="278"/>
    </row>
    <row r="161" spans="1:16" ht="18.75" hidden="1">
      <c r="A161" s="665" t="s">
        <v>471</v>
      </c>
      <c r="B161" s="665"/>
      <c r="C161" s="665"/>
      <c r="D161" s="665"/>
      <c r="E161" s="291"/>
      <c r="F161" s="291"/>
      <c r="G161" s="308"/>
      <c r="H161" s="666" t="s">
        <v>475</v>
      </c>
      <c r="I161" s="666"/>
      <c r="J161" s="666"/>
      <c r="K161" s="666"/>
      <c r="L161" s="666"/>
      <c r="M161" s="278"/>
      <c r="N161" s="278"/>
      <c r="O161" s="278"/>
      <c r="P161" s="278"/>
    </row>
    <row r="162" ht="15" hidden="1"/>
    <row r="163" ht="15" hidden="1"/>
    <row r="164" ht="15" hidden="1"/>
    <row r="165" ht="15" hidden="1"/>
    <row r="166" ht="15" hidden="1"/>
    <row r="167" ht="15" hidden="1"/>
    <row r="168" ht="15" hidden="1"/>
    <row r="169" ht="15" hidden="1"/>
    <row r="170" ht="15" hidden="1"/>
    <row r="171" ht="15" hidden="1"/>
    <row r="172" spans="1:13" ht="16.5" hidden="1">
      <c r="A172" s="693" t="s">
        <v>449</v>
      </c>
      <c r="B172" s="694"/>
      <c r="C172" s="277"/>
      <c r="D172" s="695" t="s">
        <v>371</v>
      </c>
      <c r="E172" s="695"/>
      <c r="F172" s="695"/>
      <c r="G172" s="695"/>
      <c r="H172" s="695"/>
      <c r="I172" s="695"/>
      <c r="J172" s="695"/>
      <c r="K172" s="667"/>
      <c r="L172" s="667"/>
      <c r="M172" s="278"/>
    </row>
    <row r="173" spans="1:13" ht="16.5" hidden="1">
      <c r="A173" s="681" t="s">
        <v>395</v>
      </c>
      <c r="B173" s="681"/>
      <c r="C173" s="681"/>
      <c r="D173" s="695" t="s">
        <v>450</v>
      </c>
      <c r="E173" s="695"/>
      <c r="F173" s="695"/>
      <c r="G173" s="695"/>
      <c r="H173" s="695"/>
      <c r="I173" s="695"/>
      <c r="J173" s="695"/>
      <c r="K173" s="696" t="s">
        <v>479</v>
      </c>
      <c r="L173" s="696"/>
      <c r="M173" s="278"/>
    </row>
    <row r="174" spans="1:13" ht="16.5" hidden="1">
      <c r="A174" s="681" t="s">
        <v>396</v>
      </c>
      <c r="B174" s="681"/>
      <c r="C174" s="234"/>
      <c r="D174" s="682" t="s">
        <v>473</v>
      </c>
      <c r="E174" s="682"/>
      <c r="F174" s="682"/>
      <c r="G174" s="682"/>
      <c r="H174" s="682"/>
      <c r="I174" s="682"/>
      <c r="J174" s="682"/>
      <c r="K174" s="667"/>
      <c r="L174" s="667"/>
      <c r="M174" s="278"/>
    </row>
    <row r="175" spans="1:13" ht="15.75" hidden="1">
      <c r="A175" s="236" t="s">
        <v>397</v>
      </c>
      <c r="B175" s="236"/>
      <c r="C175" s="237"/>
      <c r="D175" s="252"/>
      <c r="E175" s="252">
        <v>885923</v>
      </c>
      <c r="F175" s="252"/>
      <c r="G175" s="252">
        <v>131438</v>
      </c>
      <c r="H175" s="252"/>
      <c r="I175" s="252">
        <v>900603</v>
      </c>
      <c r="J175" s="252"/>
      <c r="K175" s="252">
        <v>4102035.7</v>
      </c>
      <c r="L175" s="252"/>
      <c r="M175" s="278"/>
    </row>
    <row r="176" spans="1:13" ht="15.75" hidden="1">
      <c r="A176" s="217"/>
      <c r="B176" s="217" t="s">
        <v>451</v>
      </c>
      <c r="C176" s="217"/>
      <c r="D176" s="217"/>
      <c r="E176" s="217"/>
      <c r="F176" s="217"/>
      <c r="G176" s="217"/>
      <c r="H176" s="217"/>
      <c r="I176" s="217"/>
      <c r="J176" s="217"/>
      <c r="K176" s="684"/>
      <c r="L176" s="684"/>
      <c r="M176" s="278"/>
    </row>
    <row r="177" spans="1:13" ht="15.75" hidden="1">
      <c r="A177" s="591" t="s">
        <v>373</v>
      </c>
      <c r="B177" s="592"/>
      <c r="C177" s="687" t="s">
        <v>18</v>
      </c>
      <c r="D177" s="676" t="s">
        <v>452</v>
      </c>
      <c r="E177" s="676"/>
      <c r="F177" s="676"/>
      <c r="G177" s="676"/>
      <c r="H177" s="676"/>
      <c r="I177" s="676"/>
      <c r="J177" s="676"/>
      <c r="K177" s="676"/>
      <c r="L177" s="676"/>
      <c r="M177" s="278"/>
    </row>
    <row r="178" spans="1:13" ht="15.75" hidden="1">
      <c r="A178" s="593"/>
      <c r="B178" s="594"/>
      <c r="C178" s="687"/>
      <c r="D178" s="688" t="s">
        <v>454</v>
      </c>
      <c r="E178" s="689"/>
      <c r="F178" s="689"/>
      <c r="G178" s="689"/>
      <c r="H178" s="689"/>
      <c r="I178" s="689"/>
      <c r="J178" s="690"/>
      <c r="K178" s="669" t="s">
        <v>455</v>
      </c>
      <c r="L178" s="669" t="s">
        <v>456</v>
      </c>
      <c r="M178" s="278"/>
    </row>
    <row r="179" spans="1:13" ht="15.75" hidden="1">
      <c r="A179" s="593"/>
      <c r="B179" s="594"/>
      <c r="C179" s="687"/>
      <c r="D179" s="672" t="s">
        <v>17</v>
      </c>
      <c r="E179" s="673" t="s">
        <v>7</v>
      </c>
      <c r="F179" s="674"/>
      <c r="G179" s="674"/>
      <c r="H179" s="674"/>
      <c r="I179" s="674"/>
      <c r="J179" s="675"/>
      <c r="K179" s="691"/>
      <c r="L179" s="670"/>
      <c r="M179" s="278"/>
    </row>
    <row r="180" spans="1:16" ht="15.75" hidden="1">
      <c r="A180" s="685"/>
      <c r="B180" s="686"/>
      <c r="C180" s="687"/>
      <c r="D180" s="672"/>
      <c r="E180" s="182" t="s">
        <v>457</v>
      </c>
      <c r="F180" s="182" t="s">
        <v>458</v>
      </c>
      <c r="G180" s="182" t="s">
        <v>459</v>
      </c>
      <c r="H180" s="182" t="s">
        <v>460</v>
      </c>
      <c r="I180" s="182" t="s">
        <v>461</v>
      </c>
      <c r="J180" s="182" t="s">
        <v>462</v>
      </c>
      <c r="K180" s="692"/>
      <c r="L180" s="671"/>
      <c r="M180" s="677" t="s">
        <v>463</v>
      </c>
      <c r="N180" s="677"/>
      <c r="O180" s="677"/>
      <c r="P180" s="677"/>
    </row>
    <row r="181" spans="1:16" ht="15" hidden="1">
      <c r="A181" s="678" t="s">
        <v>6</v>
      </c>
      <c r="B181" s="679"/>
      <c r="C181" s="281">
        <v>1</v>
      </c>
      <c r="D181" s="282">
        <v>2</v>
      </c>
      <c r="E181" s="281">
        <v>3</v>
      </c>
      <c r="F181" s="282">
        <v>4</v>
      </c>
      <c r="G181" s="281">
        <v>5</v>
      </c>
      <c r="H181" s="282">
        <v>6</v>
      </c>
      <c r="I181" s="281">
        <v>7</v>
      </c>
      <c r="J181" s="282">
        <v>8</v>
      </c>
      <c r="K181" s="281">
        <v>9</v>
      </c>
      <c r="L181" s="282">
        <v>10</v>
      </c>
      <c r="M181" s="283" t="s">
        <v>464</v>
      </c>
      <c r="N181" s="284" t="s">
        <v>465</v>
      </c>
      <c r="O181" s="284" t="s">
        <v>466</v>
      </c>
      <c r="P181" s="284" t="s">
        <v>467</v>
      </c>
    </row>
    <row r="182" spans="1:16" ht="24.75" customHeight="1" hidden="1">
      <c r="A182" s="304" t="s">
        <v>0</v>
      </c>
      <c r="B182" s="247" t="s">
        <v>410</v>
      </c>
      <c r="C182" s="248">
        <f>C183+C184</f>
        <v>18825447</v>
      </c>
      <c r="D182" s="248">
        <f aca="true" t="shared" si="35" ref="D182:L182">D183+D184</f>
        <v>2403583</v>
      </c>
      <c r="E182" s="248">
        <f t="shared" si="35"/>
        <v>1170412</v>
      </c>
      <c r="F182" s="248">
        <f t="shared" si="35"/>
        <v>0</v>
      </c>
      <c r="G182" s="248">
        <f t="shared" si="35"/>
        <v>131438</v>
      </c>
      <c r="H182" s="248">
        <f t="shared" si="35"/>
        <v>651569</v>
      </c>
      <c r="I182" s="248">
        <f t="shared" si="35"/>
        <v>276284</v>
      </c>
      <c r="J182" s="248">
        <f t="shared" si="35"/>
        <v>173880</v>
      </c>
      <c r="K182" s="248">
        <f t="shared" si="35"/>
        <v>2849581</v>
      </c>
      <c r="L182" s="248">
        <f t="shared" si="35"/>
        <v>13572283</v>
      </c>
      <c r="M182" s="248" t="e">
        <f>'[4]03'!#REF!+'[4]04'!#REF!</f>
        <v>#REF!</v>
      </c>
      <c r="N182" s="248" t="e">
        <f>C182-M182</f>
        <v>#REF!</v>
      </c>
      <c r="O182" s="248" t="e">
        <f>'[4]07'!#REF!</f>
        <v>#REF!</v>
      </c>
      <c r="P182" s="248" t="e">
        <f>C182-O182</f>
        <v>#REF!</v>
      </c>
    </row>
    <row r="183" spans="1:16" ht="24.75" customHeight="1" hidden="1">
      <c r="A183" s="305">
        <v>1</v>
      </c>
      <c r="B183" s="251" t="s">
        <v>411</v>
      </c>
      <c r="C183" s="248">
        <f>D183+K183+L183</f>
        <v>6020000</v>
      </c>
      <c r="D183" s="248">
        <f>E183+F183+G183+H183+I183+J183</f>
        <v>1917964</v>
      </c>
      <c r="E183" s="252">
        <v>885923</v>
      </c>
      <c r="F183" s="252">
        <v>0</v>
      </c>
      <c r="G183" s="252">
        <v>131438</v>
      </c>
      <c r="H183" s="252">
        <v>649319</v>
      </c>
      <c r="I183" s="252">
        <v>251284</v>
      </c>
      <c r="J183" s="252">
        <v>0</v>
      </c>
      <c r="K183" s="252">
        <v>442933</v>
      </c>
      <c r="L183" s="252">
        <v>3659103</v>
      </c>
      <c r="M183" s="252" t="e">
        <f>'[4]03'!#REF!+'[4]04'!#REF!</f>
        <v>#REF!</v>
      </c>
      <c r="N183" s="252" t="e">
        <f aca="true" t="shared" si="36" ref="N183:N197">C183-M183</f>
        <v>#REF!</v>
      </c>
      <c r="O183" s="252" t="e">
        <f>'[4]07'!#REF!</f>
        <v>#REF!</v>
      </c>
      <c r="P183" s="252" t="e">
        <f aca="true" t="shared" si="37" ref="P183:P197">C183-O183</f>
        <v>#REF!</v>
      </c>
    </row>
    <row r="184" spans="1:16" ht="24.75" customHeight="1" hidden="1">
      <c r="A184" s="305">
        <v>2</v>
      </c>
      <c r="B184" s="251" t="s">
        <v>412</v>
      </c>
      <c r="C184" s="248">
        <f>D184+K184+L184</f>
        <v>12805447</v>
      </c>
      <c r="D184" s="248">
        <f>E184+F184+G184+H184+I184+J184</f>
        <v>485619</v>
      </c>
      <c r="E184" s="252">
        <v>284489</v>
      </c>
      <c r="F184" s="252">
        <v>0</v>
      </c>
      <c r="G184" s="252">
        <v>0</v>
      </c>
      <c r="H184" s="252">
        <v>2250</v>
      </c>
      <c r="I184" s="252">
        <v>25000</v>
      </c>
      <c r="J184" s="252">
        <v>173880</v>
      </c>
      <c r="K184" s="252">
        <v>2406648</v>
      </c>
      <c r="L184" s="252">
        <v>9913180</v>
      </c>
      <c r="M184" s="252" t="e">
        <f>'[4]03'!#REF!+'[4]04'!#REF!</f>
        <v>#REF!</v>
      </c>
      <c r="N184" s="252" t="e">
        <f t="shared" si="36"/>
        <v>#REF!</v>
      </c>
      <c r="O184" s="252" t="e">
        <f>'[4]07'!#REF!</f>
        <v>#REF!</v>
      </c>
      <c r="P184" s="252" t="e">
        <f t="shared" si="37"/>
        <v>#REF!</v>
      </c>
    </row>
    <row r="185" spans="1:16" ht="24.75" customHeight="1" hidden="1">
      <c r="A185" s="306" t="s">
        <v>1</v>
      </c>
      <c r="B185" s="254" t="s">
        <v>413</v>
      </c>
      <c r="C185" s="248">
        <f>D185+K185+L185</f>
        <v>111980</v>
      </c>
      <c r="D185" s="248">
        <f>E185+F185+G185+H185+I185+J185</f>
        <v>10580</v>
      </c>
      <c r="E185" s="252">
        <v>10580</v>
      </c>
      <c r="F185" s="252">
        <v>0</v>
      </c>
      <c r="G185" s="252">
        <v>0</v>
      </c>
      <c r="H185" s="252">
        <v>0</v>
      </c>
      <c r="I185" s="252">
        <v>0</v>
      </c>
      <c r="J185" s="252">
        <v>0</v>
      </c>
      <c r="K185" s="252">
        <v>0</v>
      </c>
      <c r="L185" s="252">
        <v>101400</v>
      </c>
      <c r="M185" s="252" t="e">
        <f>'[4]03'!#REF!+'[4]04'!#REF!</f>
        <v>#REF!</v>
      </c>
      <c r="N185" s="252" t="e">
        <f t="shared" si="36"/>
        <v>#REF!</v>
      </c>
      <c r="O185" s="252" t="e">
        <f>'[4]07'!#REF!</f>
        <v>#REF!</v>
      </c>
      <c r="P185" s="252" t="e">
        <f t="shared" si="37"/>
        <v>#REF!</v>
      </c>
    </row>
    <row r="186" spans="1:16" ht="24.75" customHeight="1" hidden="1">
      <c r="A186" s="306" t="s">
        <v>369</v>
      </c>
      <c r="B186" s="254" t="s">
        <v>414</v>
      </c>
      <c r="C186" s="248">
        <f>D186+K186+L186</f>
        <v>0</v>
      </c>
      <c r="D186" s="248">
        <f>E186+F186+G186+H186+I186+J186</f>
        <v>0</v>
      </c>
      <c r="E186" s="252">
        <v>0</v>
      </c>
      <c r="F186" s="252">
        <v>0</v>
      </c>
      <c r="G186" s="252">
        <v>0</v>
      </c>
      <c r="H186" s="252">
        <v>0</v>
      </c>
      <c r="I186" s="252">
        <v>0</v>
      </c>
      <c r="J186" s="252">
        <v>0</v>
      </c>
      <c r="K186" s="252">
        <v>0</v>
      </c>
      <c r="L186" s="252">
        <v>0</v>
      </c>
      <c r="M186" s="252" t="e">
        <f>'[4]03'!#REF!+'[4]04'!#REF!</f>
        <v>#REF!</v>
      </c>
      <c r="N186" s="252" t="e">
        <f t="shared" si="36"/>
        <v>#REF!</v>
      </c>
      <c r="O186" s="252" t="e">
        <f>'[4]07'!#REF!</f>
        <v>#REF!</v>
      </c>
      <c r="P186" s="252" t="e">
        <f t="shared" si="37"/>
        <v>#REF!</v>
      </c>
    </row>
    <row r="187" spans="1:16" ht="24.75" customHeight="1" hidden="1">
      <c r="A187" s="306" t="s">
        <v>415</v>
      </c>
      <c r="B187" s="254" t="s">
        <v>324</v>
      </c>
      <c r="C187" s="248">
        <f>C188+C197</f>
        <v>18713467</v>
      </c>
      <c r="D187" s="248">
        <f aca="true" t="shared" si="38" ref="D187:L187">D188+D197</f>
        <v>2393003</v>
      </c>
      <c r="E187" s="248">
        <f t="shared" si="38"/>
        <v>1159832</v>
      </c>
      <c r="F187" s="248">
        <f t="shared" si="38"/>
        <v>0</v>
      </c>
      <c r="G187" s="248">
        <f t="shared" si="38"/>
        <v>131438</v>
      </c>
      <c r="H187" s="248">
        <f t="shared" si="38"/>
        <v>651569</v>
      </c>
      <c r="I187" s="248">
        <f t="shared" si="38"/>
        <v>276284</v>
      </c>
      <c r="J187" s="248">
        <f t="shared" si="38"/>
        <v>173880</v>
      </c>
      <c r="K187" s="248">
        <f t="shared" si="38"/>
        <v>2849581</v>
      </c>
      <c r="L187" s="248">
        <f t="shared" si="38"/>
        <v>13470883</v>
      </c>
      <c r="M187" s="248" t="e">
        <f>'[4]03'!#REF!+'[4]04'!#REF!</f>
        <v>#REF!</v>
      </c>
      <c r="N187" s="248" t="e">
        <f t="shared" si="36"/>
        <v>#REF!</v>
      </c>
      <c r="O187" s="248" t="e">
        <f>'[4]07'!#REF!</f>
        <v>#REF!</v>
      </c>
      <c r="P187" s="248" t="e">
        <f t="shared" si="37"/>
        <v>#REF!</v>
      </c>
    </row>
    <row r="188" spans="1:16" ht="24.75" customHeight="1" hidden="1">
      <c r="A188" s="306" t="s">
        <v>24</v>
      </c>
      <c r="B188" s="255" t="s">
        <v>416</v>
      </c>
      <c r="C188" s="248">
        <f>SUM(C189:C196)</f>
        <v>16624101</v>
      </c>
      <c r="D188" s="248">
        <f aca="true" t="shared" si="39" ref="D188:L188">SUM(D189:D196)</f>
        <v>670472</v>
      </c>
      <c r="E188" s="248">
        <f t="shared" si="39"/>
        <v>468342</v>
      </c>
      <c r="F188" s="248">
        <f t="shared" si="39"/>
        <v>0</v>
      </c>
      <c r="G188" s="248">
        <f t="shared" si="39"/>
        <v>1000</v>
      </c>
      <c r="H188" s="248">
        <f t="shared" si="39"/>
        <v>2250</v>
      </c>
      <c r="I188" s="248">
        <f t="shared" si="39"/>
        <v>25000</v>
      </c>
      <c r="J188" s="248">
        <f t="shared" si="39"/>
        <v>173880</v>
      </c>
      <c r="K188" s="248">
        <f t="shared" si="39"/>
        <v>2849581</v>
      </c>
      <c r="L188" s="248">
        <f t="shared" si="39"/>
        <v>13104048</v>
      </c>
      <c r="M188" s="248" t="e">
        <f>'[4]03'!#REF!+'[4]04'!#REF!</f>
        <v>#REF!</v>
      </c>
      <c r="N188" s="248" t="e">
        <f t="shared" si="36"/>
        <v>#REF!</v>
      </c>
      <c r="O188" s="248" t="e">
        <f>'[4]07'!#REF!</f>
        <v>#REF!</v>
      </c>
      <c r="P188" s="248" t="e">
        <f t="shared" si="37"/>
        <v>#REF!</v>
      </c>
    </row>
    <row r="189" spans="1:16" ht="24.75" customHeight="1" hidden="1">
      <c r="A189" s="305" t="s">
        <v>417</v>
      </c>
      <c r="B189" s="251" t="s">
        <v>358</v>
      </c>
      <c r="C189" s="248">
        <f aca="true" t="shared" si="40" ref="C189:C197">D189+K189+L189</f>
        <v>2436657</v>
      </c>
      <c r="D189" s="248">
        <f aca="true" t="shared" si="41" ref="D189:D197">E189+F189+G189+H189+I189+J189</f>
        <v>272204</v>
      </c>
      <c r="E189" s="252">
        <v>124700</v>
      </c>
      <c r="F189" s="252">
        <v>0</v>
      </c>
      <c r="G189" s="252">
        <v>1000</v>
      </c>
      <c r="H189" s="252">
        <v>2250</v>
      </c>
      <c r="I189" s="252">
        <v>5000</v>
      </c>
      <c r="J189" s="252">
        <v>139254</v>
      </c>
      <c r="K189" s="252">
        <v>34708</v>
      </c>
      <c r="L189" s="252">
        <v>2129745</v>
      </c>
      <c r="M189" s="252" t="e">
        <f>'[4]03'!#REF!+'[4]04'!#REF!</f>
        <v>#REF!</v>
      </c>
      <c r="N189" s="252" t="e">
        <f t="shared" si="36"/>
        <v>#REF!</v>
      </c>
      <c r="O189" s="252" t="e">
        <f>'[4]07'!#REF!</f>
        <v>#REF!</v>
      </c>
      <c r="P189" s="252" t="e">
        <f t="shared" si="37"/>
        <v>#REF!</v>
      </c>
    </row>
    <row r="190" spans="1:16" ht="24.75" customHeight="1" hidden="1">
      <c r="A190" s="305" t="s">
        <v>418</v>
      </c>
      <c r="B190" s="251" t="s">
        <v>419</v>
      </c>
      <c r="C190" s="248">
        <f t="shared" si="40"/>
        <v>418123</v>
      </c>
      <c r="D190" s="248">
        <f t="shared" si="41"/>
        <v>200</v>
      </c>
      <c r="E190" s="252">
        <v>200</v>
      </c>
      <c r="F190" s="252">
        <v>0</v>
      </c>
      <c r="G190" s="252">
        <v>0</v>
      </c>
      <c r="H190" s="252">
        <v>0</v>
      </c>
      <c r="I190" s="252">
        <v>0</v>
      </c>
      <c r="J190" s="252">
        <v>0</v>
      </c>
      <c r="K190" s="252">
        <v>0</v>
      </c>
      <c r="L190" s="252">
        <v>417923</v>
      </c>
      <c r="M190" s="252" t="e">
        <f>'[4]03'!#REF!+'[4]04'!#REF!</f>
        <v>#REF!</v>
      </c>
      <c r="N190" s="252" t="e">
        <f t="shared" si="36"/>
        <v>#REF!</v>
      </c>
      <c r="O190" s="252" t="e">
        <f>'[4]07'!#REF!</f>
        <v>#REF!</v>
      </c>
      <c r="P190" s="252" t="e">
        <f t="shared" si="37"/>
        <v>#REF!</v>
      </c>
    </row>
    <row r="191" spans="1:16" ht="24.75" customHeight="1" hidden="1">
      <c r="A191" s="305" t="s">
        <v>420</v>
      </c>
      <c r="B191" s="251" t="s">
        <v>444</v>
      </c>
      <c r="C191" s="248">
        <f t="shared" si="40"/>
        <v>0</v>
      </c>
      <c r="D191" s="248">
        <f t="shared" si="41"/>
        <v>0</v>
      </c>
      <c r="E191" s="252">
        <v>0</v>
      </c>
      <c r="F191" s="252">
        <v>0</v>
      </c>
      <c r="G191" s="252">
        <v>0</v>
      </c>
      <c r="H191" s="252">
        <v>0</v>
      </c>
      <c r="I191" s="252">
        <v>0</v>
      </c>
      <c r="J191" s="252">
        <v>0</v>
      </c>
      <c r="K191" s="252">
        <v>0</v>
      </c>
      <c r="L191" s="252">
        <v>0</v>
      </c>
      <c r="M191" s="252" t="e">
        <f>'[4]03'!#REF!</f>
        <v>#REF!</v>
      </c>
      <c r="N191" s="252" t="e">
        <f t="shared" si="36"/>
        <v>#REF!</v>
      </c>
      <c r="O191" s="252" t="e">
        <f>'[4]07'!#REF!</f>
        <v>#REF!</v>
      </c>
      <c r="P191" s="252" t="e">
        <f t="shared" si="37"/>
        <v>#REF!</v>
      </c>
    </row>
    <row r="192" spans="1:16" ht="24.75" customHeight="1" hidden="1">
      <c r="A192" s="305" t="s">
        <v>422</v>
      </c>
      <c r="B192" s="251" t="s">
        <v>421</v>
      </c>
      <c r="C192" s="248">
        <f t="shared" si="40"/>
        <v>13654985</v>
      </c>
      <c r="D192" s="248">
        <f t="shared" si="41"/>
        <v>398068</v>
      </c>
      <c r="E192" s="252">
        <v>343442</v>
      </c>
      <c r="F192" s="252">
        <v>0</v>
      </c>
      <c r="G192" s="252">
        <v>0</v>
      </c>
      <c r="H192" s="252">
        <v>0</v>
      </c>
      <c r="I192" s="252">
        <v>20000</v>
      </c>
      <c r="J192" s="252">
        <v>34626</v>
      </c>
      <c r="K192" s="252">
        <v>2814873</v>
      </c>
      <c r="L192" s="252">
        <v>10442044</v>
      </c>
      <c r="M192" s="252" t="e">
        <f>'[4]03'!#REF!+'[4]04'!#REF!</f>
        <v>#REF!</v>
      </c>
      <c r="N192" s="252" t="e">
        <f t="shared" si="36"/>
        <v>#REF!</v>
      </c>
      <c r="O192" s="252" t="e">
        <f>'[4]07'!#REF!</f>
        <v>#REF!</v>
      </c>
      <c r="P192" s="252" t="e">
        <f t="shared" si="37"/>
        <v>#REF!</v>
      </c>
    </row>
    <row r="193" spans="1:16" ht="24.75" customHeight="1" hidden="1">
      <c r="A193" s="305" t="s">
        <v>424</v>
      </c>
      <c r="B193" s="251" t="s">
        <v>423</v>
      </c>
      <c r="C193" s="248">
        <f t="shared" si="40"/>
        <v>0</v>
      </c>
      <c r="D193" s="248">
        <f t="shared" si="41"/>
        <v>0</v>
      </c>
      <c r="E193" s="252">
        <v>0</v>
      </c>
      <c r="F193" s="252">
        <v>0</v>
      </c>
      <c r="G193" s="252">
        <v>0</v>
      </c>
      <c r="H193" s="252">
        <v>0</v>
      </c>
      <c r="I193" s="252">
        <v>0</v>
      </c>
      <c r="J193" s="252">
        <v>0</v>
      </c>
      <c r="K193" s="252">
        <v>0</v>
      </c>
      <c r="L193" s="252">
        <v>0</v>
      </c>
      <c r="M193" s="252" t="e">
        <f>'[4]03'!#REF!+'[4]04'!#REF!</f>
        <v>#REF!</v>
      </c>
      <c r="N193" s="252" t="e">
        <f t="shared" si="36"/>
        <v>#REF!</v>
      </c>
      <c r="O193" s="252" t="e">
        <f>'[4]07'!#REF!</f>
        <v>#REF!</v>
      </c>
      <c r="P193" s="252" t="e">
        <f t="shared" si="37"/>
        <v>#REF!</v>
      </c>
    </row>
    <row r="194" spans="1:16" ht="24.75" customHeight="1" hidden="1">
      <c r="A194" s="305" t="s">
        <v>426</v>
      </c>
      <c r="B194" s="251" t="s">
        <v>425</v>
      </c>
      <c r="C194" s="248">
        <f t="shared" si="40"/>
        <v>0</v>
      </c>
      <c r="D194" s="248">
        <f t="shared" si="41"/>
        <v>0</v>
      </c>
      <c r="E194" s="252">
        <v>0</v>
      </c>
      <c r="F194" s="252">
        <v>0</v>
      </c>
      <c r="G194" s="252">
        <v>0</v>
      </c>
      <c r="H194" s="252">
        <v>0</v>
      </c>
      <c r="I194" s="252">
        <v>0</v>
      </c>
      <c r="J194" s="252">
        <v>0</v>
      </c>
      <c r="K194" s="252">
        <v>0</v>
      </c>
      <c r="L194" s="252">
        <v>0</v>
      </c>
      <c r="M194" s="252" t="e">
        <f>'[4]03'!#REF!+'[4]04'!#REF!</f>
        <v>#REF!</v>
      </c>
      <c r="N194" s="252" t="e">
        <f t="shared" si="36"/>
        <v>#REF!</v>
      </c>
      <c r="O194" s="252" t="e">
        <f>'[4]07'!#REF!</f>
        <v>#REF!</v>
      </c>
      <c r="P194" s="252" t="e">
        <f t="shared" si="37"/>
        <v>#REF!</v>
      </c>
    </row>
    <row r="195" spans="1:16" ht="24.75" customHeight="1" hidden="1">
      <c r="A195" s="305" t="s">
        <v>428</v>
      </c>
      <c r="B195" s="256" t="s">
        <v>427</v>
      </c>
      <c r="C195" s="248">
        <f t="shared" si="40"/>
        <v>0</v>
      </c>
      <c r="D195" s="248">
        <f t="shared" si="41"/>
        <v>0</v>
      </c>
      <c r="E195" s="252">
        <v>0</v>
      </c>
      <c r="F195" s="252">
        <v>0</v>
      </c>
      <c r="G195" s="252">
        <v>0</v>
      </c>
      <c r="H195" s="252">
        <v>0</v>
      </c>
      <c r="I195" s="252">
        <v>0</v>
      </c>
      <c r="J195" s="252">
        <v>0</v>
      </c>
      <c r="K195" s="252">
        <v>0</v>
      </c>
      <c r="L195" s="252">
        <v>0</v>
      </c>
      <c r="M195" s="252" t="e">
        <f>'[4]03'!#REF!+'[4]04'!#REF!</f>
        <v>#REF!</v>
      </c>
      <c r="N195" s="252" t="e">
        <f t="shared" si="36"/>
        <v>#REF!</v>
      </c>
      <c r="O195" s="252" t="e">
        <f>'[4]07'!#REF!</f>
        <v>#REF!</v>
      </c>
      <c r="P195" s="252" t="e">
        <f t="shared" si="37"/>
        <v>#REF!</v>
      </c>
    </row>
    <row r="196" spans="1:16" ht="24.75" customHeight="1" hidden="1">
      <c r="A196" s="305" t="s">
        <v>445</v>
      </c>
      <c r="B196" s="251" t="s">
        <v>429</v>
      </c>
      <c r="C196" s="248">
        <f t="shared" si="40"/>
        <v>114336</v>
      </c>
      <c r="D196" s="248">
        <f t="shared" si="41"/>
        <v>0</v>
      </c>
      <c r="E196" s="252">
        <v>0</v>
      </c>
      <c r="F196" s="252">
        <v>0</v>
      </c>
      <c r="G196" s="252">
        <v>0</v>
      </c>
      <c r="H196" s="252">
        <v>0</v>
      </c>
      <c r="I196" s="252">
        <v>0</v>
      </c>
      <c r="J196" s="252">
        <v>0</v>
      </c>
      <c r="K196" s="252">
        <v>0</v>
      </c>
      <c r="L196" s="252">
        <v>114336</v>
      </c>
      <c r="M196" s="252" t="e">
        <f>'[4]03'!#REF!+'[4]04'!#REF!</f>
        <v>#REF!</v>
      </c>
      <c r="N196" s="252" t="e">
        <f t="shared" si="36"/>
        <v>#REF!</v>
      </c>
      <c r="O196" s="252" t="e">
        <f>'[4]07'!#REF!</f>
        <v>#REF!</v>
      </c>
      <c r="P196" s="252" t="e">
        <f t="shared" si="37"/>
        <v>#REF!</v>
      </c>
    </row>
    <row r="197" spans="1:16" ht="24.75" customHeight="1" hidden="1">
      <c r="A197" s="306" t="s">
        <v>25</v>
      </c>
      <c r="B197" s="254" t="s">
        <v>430</v>
      </c>
      <c r="C197" s="248">
        <f t="shared" si="40"/>
        <v>2089366</v>
      </c>
      <c r="D197" s="248">
        <f t="shared" si="41"/>
        <v>1722531</v>
      </c>
      <c r="E197" s="252">
        <v>691490</v>
      </c>
      <c r="F197" s="252">
        <v>0</v>
      </c>
      <c r="G197" s="252">
        <v>130438</v>
      </c>
      <c r="H197" s="252">
        <v>649319</v>
      </c>
      <c r="I197" s="252">
        <v>251284</v>
      </c>
      <c r="J197" s="252">
        <v>0</v>
      </c>
      <c r="K197" s="252">
        <v>0</v>
      </c>
      <c r="L197" s="252">
        <v>366835</v>
      </c>
      <c r="M197" s="248" t="e">
        <f>'[4]03'!#REF!+'[4]04'!#REF!</f>
        <v>#REF!</v>
      </c>
      <c r="N197" s="248" t="e">
        <f t="shared" si="36"/>
        <v>#REF!</v>
      </c>
      <c r="O197" s="248" t="e">
        <f>'[4]07'!#REF!</f>
        <v>#REF!</v>
      </c>
      <c r="P197" s="248" t="e">
        <f t="shared" si="37"/>
        <v>#REF!</v>
      </c>
    </row>
    <row r="198" spans="1:16" ht="24.75" customHeight="1" hidden="1">
      <c r="A198" s="219" t="s">
        <v>36</v>
      </c>
      <c r="B198" s="288" t="s">
        <v>468</v>
      </c>
      <c r="C198" s="257">
        <f>(C189+C190+C191)/C188</f>
        <v>0.17172537630756696</v>
      </c>
      <c r="D198" s="307">
        <f aca="true" t="shared" si="42" ref="D198:L198">(D189+D190+D191)/D188</f>
        <v>0.40628691429321434</v>
      </c>
      <c r="E198" s="257">
        <f t="shared" si="42"/>
        <v>0.2666854563545443</v>
      </c>
      <c r="F198" s="257" t="e">
        <f t="shared" si="42"/>
        <v>#DIV/0!</v>
      </c>
      <c r="G198" s="257">
        <f t="shared" si="42"/>
        <v>1</v>
      </c>
      <c r="H198" s="257">
        <f t="shared" si="42"/>
        <v>1</v>
      </c>
      <c r="I198" s="257">
        <f t="shared" si="42"/>
        <v>0.2</v>
      </c>
      <c r="J198" s="257">
        <f t="shared" si="42"/>
        <v>0.8008626639061421</v>
      </c>
      <c r="K198" s="257">
        <f t="shared" si="42"/>
        <v>0.012180036293055014</v>
      </c>
      <c r="L198" s="257">
        <f t="shared" si="42"/>
        <v>0.19441839651381007</v>
      </c>
      <c r="M198" s="239"/>
      <c r="N198" s="289"/>
      <c r="O198" s="289"/>
      <c r="P198" s="289"/>
    </row>
    <row r="199" spans="1:16" ht="17.25" hidden="1">
      <c r="A199" s="680" t="s">
        <v>469</v>
      </c>
      <c r="B199" s="680"/>
      <c r="C199" s="252">
        <f>C182-C185-C186-C187</f>
        <v>0</v>
      </c>
      <c r="D199" s="252">
        <f aca="true" t="shared" si="43" ref="D199:L199">D182-D185-D186-D187</f>
        <v>0</v>
      </c>
      <c r="E199" s="252">
        <f t="shared" si="43"/>
        <v>0</v>
      </c>
      <c r="F199" s="252">
        <f t="shared" si="43"/>
        <v>0</v>
      </c>
      <c r="G199" s="252">
        <f t="shared" si="43"/>
        <v>0</v>
      </c>
      <c r="H199" s="252">
        <f t="shared" si="43"/>
        <v>0</v>
      </c>
      <c r="I199" s="252">
        <f t="shared" si="43"/>
        <v>0</v>
      </c>
      <c r="J199" s="252">
        <f t="shared" si="43"/>
        <v>0</v>
      </c>
      <c r="K199" s="252">
        <f t="shared" si="43"/>
        <v>0</v>
      </c>
      <c r="L199" s="252">
        <f t="shared" si="43"/>
        <v>0</v>
      </c>
      <c r="M199" s="239"/>
      <c r="N199" s="289"/>
      <c r="O199" s="289"/>
      <c r="P199" s="289"/>
    </row>
    <row r="200" spans="1:16" ht="17.25" hidden="1">
      <c r="A200" s="663" t="s">
        <v>470</v>
      </c>
      <c r="B200" s="663"/>
      <c r="C200" s="252">
        <f>C187-C188-C197</f>
        <v>0</v>
      </c>
      <c r="D200" s="252">
        <f aca="true" t="shared" si="44" ref="D200:L200">D187-D188-D197</f>
        <v>0</v>
      </c>
      <c r="E200" s="252">
        <f t="shared" si="44"/>
        <v>0</v>
      </c>
      <c r="F200" s="252">
        <f t="shared" si="44"/>
        <v>0</v>
      </c>
      <c r="G200" s="252">
        <f t="shared" si="44"/>
        <v>0</v>
      </c>
      <c r="H200" s="252">
        <f t="shared" si="44"/>
        <v>0</v>
      </c>
      <c r="I200" s="252">
        <f t="shared" si="44"/>
        <v>0</v>
      </c>
      <c r="J200" s="252">
        <f t="shared" si="44"/>
        <v>0</v>
      </c>
      <c r="K200" s="252">
        <f t="shared" si="44"/>
        <v>0</v>
      </c>
      <c r="L200" s="252">
        <f t="shared" si="44"/>
        <v>0</v>
      </c>
      <c r="M200" s="239"/>
      <c r="N200" s="289"/>
      <c r="O200" s="289"/>
      <c r="P200" s="289"/>
    </row>
    <row r="201" spans="1:16" ht="18.75" hidden="1">
      <c r="A201" s="278"/>
      <c r="B201" s="290" t="s">
        <v>474</v>
      </c>
      <c r="C201" s="290"/>
      <c r="D201" s="291"/>
      <c r="E201" s="291"/>
      <c r="F201" s="291"/>
      <c r="G201" s="664" t="s">
        <v>474</v>
      </c>
      <c r="H201" s="664"/>
      <c r="I201" s="664"/>
      <c r="J201" s="664"/>
      <c r="K201" s="664"/>
      <c r="L201" s="664"/>
      <c r="M201" s="278"/>
      <c r="N201" s="278"/>
      <c r="O201" s="278"/>
      <c r="P201" s="278"/>
    </row>
    <row r="202" spans="1:16" ht="18.75" hidden="1">
      <c r="A202" s="665" t="s">
        <v>471</v>
      </c>
      <c r="B202" s="665"/>
      <c r="C202" s="665"/>
      <c r="D202" s="665"/>
      <c r="E202" s="291"/>
      <c r="F202" s="291"/>
      <c r="G202" s="308"/>
      <c r="H202" s="666" t="s">
        <v>475</v>
      </c>
      <c r="I202" s="666"/>
      <c r="J202" s="666"/>
      <c r="K202" s="666"/>
      <c r="L202" s="666"/>
      <c r="M202" s="278"/>
      <c r="N202" s="278"/>
      <c r="O202" s="278"/>
      <c r="P202" s="278"/>
    </row>
    <row r="203" ht="15" hidden="1"/>
    <row r="204" ht="15" hidden="1"/>
    <row r="205" ht="15" hidden="1"/>
    <row r="206" ht="15" hidden="1"/>
    <row r="207" ht="15" hidden="1"/>
    <row r="208" ht="15" hidden="1"/>
    <row r="209" ht="15" hidden="1"/>
    <row r="210" ht="15" hidden="1"/>
    <row r="211" ht="15" hidden="1"/>
    <row r="212" spans="1:13" ht="16.5" hidden="1">
      <c r="A212" s="693" t="s">
        <v>449</v>
      </c>
      <c r="B212" s="694"/>
      <c r="C212" s="277"/>
      <c r="D212" s="695" t="s">
        <v>371</v>
      </c>
      <c r="E212" s="695"/>
      <c r="F212" s="695"/>
      <c r="G212" s="695"/>
      <c r="H212" s="695"/>
      <c r="I212" s="695"/>
      <c r="J212" s="695"/>
      <c r="K212" s="667"/>
      <c r="L212" s="667"/>
      <c r="M212" s="278"/>
    </row>
    <row r="213" spans="1:13" ht="16.5" hidden="1">
      <c r="A213" s="681" t="s">
        <v>395</v>
      </c>
      <c r="B213" s="681"/>
      <c r="C213" s="681"/>
      <c r="D213" s="695" t="s">
        <v>450</v>
      </c>
      <c r="E213" s="695"/>
      <c r="F213" s="695"/>
      <c r="G213" s="695"/>
      <c r="H213" s="695"/>
      <c r="I213" s="695"/>
      <c r="J213" s="695"/>
      <c r="K213" s="696" t="s">
        <v>480</v>
      </c>
      <c r="L213" s="696"/>
      <c r="M213" s="278"/>
    </row>
    <row r="214" spans="1:13" ht="16.5" hidden="1">
      <c r="A214" s="681" t="s">
        <v>396</v>
      </c>
      <c r="B214" s="681"/>
      <c r="C214" s="234"/>
      <c r="D214" s="682" t="s">
        <v>473</v>
      </c>
      <c r="E214" s="682"/>
      <c r="F214" s="682"/>
      <c r="G214" s="682"/>
      <c r="H214" s="682"/>
      <c r="I214" s="682"/>
      <c r="J214" s="682"/>
      <c r="K214" s="667"/>
      <c r="L214" s="667"/>
      <c r="M214" s="278"/>
    </row>
    <row r="215" spans="1:13" ht="15.75" hidden="1">
      <c r="A215" s="236" t="s">
        <v>397</v>
      </c>
      <c r="B215" s="236"/>
      <c r="C215" s="237"/>
      <c r="D215" s="217"/>
      <c r="E215" s="217"/>
      <c r="F215" s="170"/>
      <c r="G215" s="170"/>
      <c r="H215" s="170"/>
      <c r="I215" s="170"/>
      <c r="J215" s="170"/>
      <c r="K215" s="683"/>
      <c r="L215" s="683"/>
      <c r="M215" s="278"/>
    </row>
    <row r="216" spans="1:13" ht="15.75" hidden="1">
      <c r="A216" s="217"/>
      <c r="B216" s="217" t="s">
        <v>451</v>
      </c>
      <c r="C216" s="217"/>
      <c r="D216" s="217"/>
      <c r="E216" s="217"/>
      <c r="F216" s="217"/>
      <c r="G216" s="217"/>
      <c r="H216" s="217"/>
      <c r="I216" s="217"/>
      <c r="J216" s="217"/>
      <c r="K216" s="684"/>
      <c r="L216" s="684"/>
      <c r="M216" s="278"/>
    </row>
    <row r="217" spans="1:13" ht="15.75" hidden="1">
      <c r="A217" s="591" t="s">
        <v>373</v>
      </c>
      <c r="B217" s="592"/>
      <c r="C217" s="687" t="s">
        <v>18</v>
      </c>
      <c r="D217" s="676" t="s">
        <v>452</v>
      </c>
      <c r="E217" s="676"/>
      <c r="F217" s="676"/>
      <c r="G217" s="676"/>
      <c r="H217" s="676"/>
      <c r="I217" s="676"/>
      <c r="J217" s="676"/>
      <c r="K217" s="676"/>
      <c r="L217" s="676"/>
      <c r="M217" s="278"/>
    </row>
    <row r="218" spans="1:13" ht="15.75" hidden="1">
      <c r="A218" s="593"/>
      <c r="B218" s="594"/>
      <c r="C218" s="687"/>
      <c r="D218" s="688" t="s">
        <v>454</v>
      </c>
      <c r="E218" s="689"/>
      <c r="F218" s="689"/>
      <c r="G218" s="689"/>
      <c r="H218" s="689"/>
      <c r="I218" s="689"/>
      <c r="J218" s="690"/>
      <c r="K218" s="669" t="s">
        <v>455</v>
      </c>
      <c r="L218" s="669" t="s">
        <v>456</v>
      </c>
      <c r="M218" s="278"/>
    </row>
    <row r="219" spans="1:13" ht="15.75" hidden="1">
      <c r="A219" s="593"/>
      <c r="B219" s="594"/>
      <c r="C219" s="687"/>
      <c r="D219" s="672" t="s">
        <v>17</v>
      </c>
      <c r="E219" s="673" t="s">
        <v>7</v>
      </c>
      <c r="F219" s="674"/>
      <c r="G219" s="674"/>
      <c r="H219" s="674"/>
      <c r="I219" s="674"/>
      <c r="J219" s="675"/>
      <c r="K219" s="691"/>
      <c r="L219" s="670"/>
      <c r="M219" s="278"/>
    </row>
    <row r="220" spans="1:16" ht="15.75" hidden="1">
      <c r="A220" s="685"/>
      <c r="B220" s="686"/>
      <c r="C220" s="687"/>
      <c r="D220" s="672"/>
      <c r="E220" s="182" t="s">
        <v>457</v>
      </c>
      <c r="F220" s="182" t="s">
        <v>458</v>
      </c>
      <c r="G220" s="182" t="s">
        <v>459</v>
      </c>
      <c r="H220" s="182" t="s">
        <v>460</v>
      </c>
      <c r="I220" s="182" t="s">
        <v>461</v>
      </c>
      <c r="J220" s="182" t="s">
        <v>462</v>
      </c>
      <c r="K220" s="692"/>
      <c r="L220" s="671"/>
      <c r="M220" s="677" t="s">
        <v>463</v>
      </c>
      <c r="N220" s="677"/>
      <c r="O220" s="677"/>
      <c r="P220" s="677"/>
    </row>
    <row r="221" spans="1:16" ht="15" hidden="1">
      <c r="A221" s="678" t="s">
        <v>6</v>
      </c>
      <c r="B221" s="679"/>
      <c r="C221" s="281">
        <v>1</v>
      </c>
      <c r="D221" s="282">
        <v>2</v>
      </c>
      <c r="E221" s="281">
        <v>3</v>
      </c>
      <c r="F221" s="282">
        <v>4</v>
      </c>
      <c r="G221" s="281">
        <v>5</v>
      </c>
      <c r="H221" s="282">
        <v>6</v>
      </c>
      <c r="I221" s="281">
        <v>7</v>
      </c>
      <c r="J221" s="282">
        <v>8</v>
      </c>
      <c r="K221" s="281">
        <v>9</v>
      </c>
      <c r="L221" s="282">
        <v>10</v>
      </c>
      <c r="M221" s="283" t="s">
        <v>464</v>
      </c>
      <c r="N221" s="284" t="s">
        <v>465</v>
      </c>
      <c r="O221" s="284" t="s">
        <v>466</v>
      </c>
      <c r="P221" s="284" t="s">
        <v>467</v>
      </c>
    </row>
    <row r="222" spans="1:16" ht="24.75" customHeight="1" hidden="1">
      <c r="A222" s="304" t="s">
        <v>0</v>
      </c>
      <c r="B222" s="247" t="s">
        <v>410</v>
      </c>
      <c r="C222" s="248">
        <f>C223+C224</f>
        <v>151317.2</v>
      </c>
      <c r="D222" s="248">
        <f aca="true" t="shared" si="45" ref="D222:L222">D223+D224</f>
        <v>70217.2</v>
      </c>
      <c r="E222" s="248">
        <f t="shared" si="45"/>
        <v>30144.2</v>
      </c>
      <c r="F222" s="248">
        <f t="shared" si="45"/>
        <v>0</v>
      </c>
      <c r="G222" s="248">
        <f t="shared" si="45"/>
        <v>26600</v>
      </c>
      <c r="H222" s="248">
        <f t="shared" si="45"/>
        <v>10300</v>
      </c>
      <c r="I222" s="248">
        <f t="shared" si="45"/>
        <v>0</v>
      </c>
      <c r="J222" s="248">
        <f t="shared" si="45"/>
        <v>3173</v>
      </c>
      <c r="K222" s="248">
        <f t="shared" si="45"/>
        <v>0</v>
      </c>
      <c r="L222" s="248">
        <f t="shared" si="45"/>
        <v>81100</v>
      </c>
      <c r="M222" s="248" t="e">
        <f>'[4]03'!#REF!+'[4]04'!#REF!</f>
        <v>#REF!</v>
      </c>
      <c r="N222" s="248" t="e">
        <f>C222-M222</f>
        <v>#REF!</v>
      </c>
      <c r="O222" s="248" t="e">
        <f>'[4]07'!#REF!</f>
        <v>#REF!</v>
      </c>
      <c r="P222" s="248" t="e">
        <f>C222-O222</f>
        <v>#REF!</v>
      </c>
    </row>
    <row r="223" spans="1:16" ht="24.75" customHeight="1" hidden="1">
      <c r="A223" s="305">
        <v>1</v>
      </c>
      <c r="B223" s="251" t="s">
        <v>411</v>
      </c>
      <c r="C223" s="248">
        <f>D223+K223+L223</f>
        <v>41540</v>
      </c>
      <c r="D223" s="248">
        <f>E223+F223+G223+H223+I223+J223</f>
        <v>41540</v>
      </c>
      <c r="E223" s="252">
        <v>4640</v>
      </c>
      <c r="F223" s="252"/>
      <c r="G223" s="252">
        <v>26600</v>
      </c>
      <c r="H223" s="252">
        <v>10300</v>
      </c>
      <c r="I223" s="252"/>
      <c r="J223" s="252"/>
      <c r="K223" s="252"/>
      <c r="L223" s="252"/>
      <c r="M223" s="252" t="e">
        <f>'[4]03'!#REF!+'[4]04'!#REF!</f>
        <v>#REF!</v>
      </c>
      <c r="N223" s="252" t="e">
        <f aca="true" t="shared" si="46" ref="N223:N237">C223-M223</f>
        <v>#REF!</v>
      </c>
      <c r="O223" s="248" t="e">
        <f>'[4]07'!#REF!</f>
        <v>#REF!</v>
      </c>
      <c r="P223" s="252" t="e">
        <f aca="true" t="shared" si="47" ref="P223:P237">C223-O223</f>
        <v>#REF!</v>
      </c>
    </row>
    <row r="224" spans="1:16" ht="24.75" customHeight="1" hidden="1">
      <c r="A224" s="305">
        <v>2</v>
      </c>
      <c r="B224" s="251" t="s">
        <v>412</v>
      </c>
      <c r="C224" s="248">
        <f>D224+K224+L224</f>
        <v>109777.2</v>
      </c>
      <c r="D224" s="248">
        <f>E224+F224+G224+H224+I224+J224</f>
        <v>28677.2</v>
      </c>
      <c r="E224" s="252">
        <v>25504.2</v>
      </c>
      <c r="F224" s="252">
        <v>0</v>
      </c>
      <c r="G224" s="252">
        <v>0</v>
      </c>
      <c r="H224" s="252">
        <v>0</v>
      </c>
      <c r="I224" s="252">
        <v>0</v>
      </c>
      <c r="J224" s="252">
        <v>3173</v>
      </c>
      <c r="K224" s="252">
        <v>0</v>
      </c>
      <c r="L224" s="252">
        <v>81100</v>
      </c>
      <c r="M224" s="252" t="e">
        <f>'[4]03'!#REF!+'[4]04'!#REF!</f>
        <v>#REF!</v>
      </c>
      <c r="N224" s="252" t="e">
        <f t="shared" si="46"/>
        <v>#REF!</v>
      </c>
      <c r="O224" s="248" t="e">
        <f>'[4]07'!#REF!</f>
        <v>#REF!</v>
      </c>
      <c r="P224" s="252" t="e">
        <f t="shared" si="47"/>
        <v>#REF!</v>
      </c>
    </row>
    <row r="225" spans="1:16" ht="24.75" customHeight="1" hidden="1">
      <c r="A225" s="306" t="s">
        <v>1</v>
      </c>
      <c r="B225" s="254" t="s">
        <v>413</v>
      </c>
      <c r="C225" s="248">
        <f>D225+K225+L225</f>
        <v>0</v>
      </c>
      <c r="D225" s="248">
        <f>E225+F225+G225+H225+I225+J225</f>
        <v>0</v>
      </c>
      <c r="E225" s="252">
        <v>0</v>
      </c>
      <c r="F225" s="252">
        <v>0</v>
      </c>
      <c r="G225" s="252">
        <v>0</v>
      </c>
      <c r="H225" s="252">
        <v>0</v>
      </c>
      <c r="I225" s="252">
        <v>0</v>
      </c>
      <c r="J225" s="252">
        <v>0</v>
      </c>
      <c r="K225" s="252">
        <v>0</v>
      </c>
      <c r="L225" s="252">
        <v>0</v>
      </c>
      <c r="M225" s="252" t="e">
        <f>'[4]03'!#REF!+'[4]04'!#REF!</f>
        <v>#REF!</v>
      </c>
      <c r="N225" s="252" t="e">
        <f t="shared" si="46"/>
        <v>#REF!</v>
      </c>
      <c r="O225" s="252" t="e">
        <f>'[4]07'!#REF!</f>
        <v>#REF!</v>
      </c>
      <c r="P225" s="252" t="e">
        <f t="shared" si="47"/>
        <v>#REF!</v>
      </c>
    </row>
    <row r="226" spans="1:16" ht="24.75" customHeight="1" hidden="1">
      <c r="A226" s="306" t="s">
        <v>369</v>
      </c>
      <c r="B226" s="254" t="s">
        <v>414</v>
      </c>
      <c r="C226" s="248">
        <f>D226+K226+L226</f>
        <v>0</v>
      </c>
      <c r="D226" s="248">
        <f>E226+F226+G226+H226+I226+J226</f>
        <v>0</v>
      </c>
      <c r="E226" s="252">
        <v>0</v>
      </c>
      <c r="F226" s="252">
        <v>0</v>
      </c>
      <c r="G226" s="252">
        <v>0</v>
      </c>
      <c r="H226" s="252">
        <v>0</v>
      </c>
      <c r="I226" s="252">
        <v>0</v>
      </c>
      <c r="J226" s="252">
        <v>0</v>
      </c>
      <c r="K226" s="252">
        <v>0</v>
      </c>
      <c r="L226" s="252">
        <v>0</v>
      </c>
      <c r="M226" s="252" t="e">
        <f>'[4]03'!#REF!+'[4]04'!#REF!</f>
        <v>#REF!</v>
      </c>
      <c r="N226" s="252" t="e">
        <f t="shared" si="46"/>
        <v>#REF!</v>
      </c>
      <c r="O226" s="252" t="e">
        <f>'[4]07'!#REF!</f>
        <v>#REF!</v>
      </c>
      <c r="P226" s="252" t="e">
        <f t="shared" si="47"/>
        <v>#REF!</v>
      </c>
    </row>
    <row r="227" spans="1:16" ht="24.75" customHeight="1" hidden="1">
      <c r="A227" s="306" t="s">
        <v>415</v>
      </c>
      <c r="B227" s="254" t="s">
        <v>324</v>
      </c>
      <c r="C227" s="248">
        <f>C228+C237</f>
        <v>151317.2</v>
      </c>
      <c r="D227" s="248">
        <f aca="true" t="shared" si="48" ref="D227:L227">D228+D237</f>
        <v>70217.2</v>
      </c>
      <c r="E227" s="248">
        <f t="shared" si="48"/>
        <v>30144.2</v>
      </c>
      <c r="F227" s="248">
        <f t="shared" si="48"/>
        <v>0</v>
      </c>
      <c r="G227" s="248">
        <f t="shared" si="48"/>
        <v>26600</v>
      </c>
      <c r="H227" s="248">
        <f t="shared" si="48"/>
        <v>10300</v>
      </c>
      <c r="I227" s="248">
        <f t="shared" si="48"/>
        <v>0</v>
      </c>
      <c r="J227" s="248">
        <f t="shared" si="48"/>
        <v>3173</v>
      </c>
      <c r="K227" s="248">
        <f t="shared" si="48"/>
        <v>0</v>
      </c>
      <c r="L227" s="248">
        <f t="shared" si="48"/>
        <v>81100</v>
      </c>
      <c r="M227" s="248" t="e">
        <f>'[4]03'!#REF!+'[4]04'!#REF!</f>
        <v>#REF!</v>
      </c>
      <c r="N227" s="248" t="e">
        <f t="shared" si="46"/>
        <v>#REF!</v>
      </c>
      <c r="O227" s="248" t="e">
        <f>'[4]07'!#REF!</f>
        <v>#REF!</v>
      </c>
      <c r="P227" s="248" t="e">
        <f t="shared" si="47"/>
        <v>#REF!</v>
      </c>
    </row>
    <row r="228" spans="1:16" ht="24.75" customHeight="1" hidden="1">
      <c r="A228" s="306" t="s">
        <v>24</v>
      </c>
      <c r="B228" s="255" t="s">
        <v>416</v>
      </c>
      <c r="C228" s="248">
        <f>SUM(C229:C236)</f>
        <v>109777.2</v>
      </c>
      <c r="D228" s="248">
        <f aca="true" t="shared" si="49" ref="D228:L228">SUM(D229:D236)</f>
        <v>28677.2</v>
      </c>
      <c r="E228" s="248">
        <f t="shared" si="49"/>
        <v>25504.2</v>
      </c>
      <c r="F228" s="248">
        <f t="shared" si="49"/>
        <v>0</v>
      </c>
      <c r="G228" s="248">
        <f t="shared" si="49"/>
        <v>0</v>
      </c>
      <c r="H228" s="248">
        <f t="shared" si="49"/>
        <v>0</v>
      </c>
      <c r="I228" s="248">
        <f t="shared" si="49"/>
        <v>0</v>
      </c>
      <c r="J228" s="248">
        <f t="shared" si="49"/>
        <v>3173</v>
      </c>
      <c r="K228" s="248">
        <f t="shared" si="49"/>
        <v>0</v>
      </c>
      <c r="L228" s="248">
        <f t="shared" si="49"/>
        <v>81100</v>
      </c>
      <c r="M228" s="248" t="e">
        <f>'[4]03'!#REF!+'[4]04'!#REF!</f>
        <v>#REF!</v>
      </c>
      <c r="N228" s="248" t="e">
        <f t="shared" si="46"/>
        <v>#REF!</v>
      </c>
      <c r="O228" s="248" t="e">
        <f>'[4]07'!#REF!</f>
        <v>#REF!</v>
      </c>
      <c r="P228" s="248" t="e">
        <f t="shared" si="47"/>
        <v>#REF!</v>
      </c>
    </row>
    <row r="229" spans="1:16" ht="24.75" customHeight="1" hidden="1">
      <c r="A229" s="305" t="s">
        <v>417</v>
      </c>
      <c r="B229" s="251" t="s">
        <v>358</v>
      </c>
      <c r="C229" s="248">
        <f aca="true" t="shared" si="50" ref="C229:C237">D229+K229+L229</f>
        <v>60767</v>
      </c>
      <c r="D229" s="248">
        <f aca="true" t="shared" si="51" ref="D229:D237">E229+F229+G229+H229+I229+J229</f>
        <v>16267</v>
      </c>
      <c r="E229" s="252">
        <v>13195</v>
      </c>
      <c r="F229" s="252">
        <v>0</v>
      </c>
      <c r="G229" s="252">
        <v>0</v>
      </c>
      <c r="H229" s="252">
        <v>0</v>
      </c>
      <c r="I229" s="252">
        <v>0</v>
      </c>
      <c r="J229" s="252">
        <v>3072</v>
      </c>
      <c r="K229" s="252">
        <v>0</v>
      </c>
      <c r="L229" s="252">
        <v>44500</v>
      </c>
      <c r="M229" s="252" t="e">
        <f>'[4]03'!#REF!+'[4]04'!#REF!</f>
        <v>#REF!</v>
      </c>
      <c r="N229" s="252" t="e">
        <f t="shared" si="46"/>
        <v>#REF!</v>
      </c>
      <c r="O229" s="252" t="e">
        <f>'[4]07'!#REF!</f>
        <v>#REF!</v>
      </c>
      <c r="P229" s="252" t="e">
        <f t="shared" si="47"/>
        <v>#REF!</v>
      </c>
    </row>
    <row r="230" spans="1:16" ht="24.75" customHeight="1" hidden="1">
      <c r="A230" s="305" t="s">
        <v>418</v>
      </c>
      <c r="B230" s="251" t="s">
        <v>419</v>
      </c>
      <c r="C230" s="248">
        <f t="shared" si="50"/>
        <v>0</v>
      </c>
      <c r="D230" s="248">
        <f t="shared" si="51"/>
        <v>0</v>
      </c>
      <c r="E230" s="252">
        <v>0</v>
      </c>
      <c r="F230" s="252">
        <v>0</v>
      </c>
      <c r="G230" s="252">
        <v>0</v>
      </c>
      <c r="H230" s="252">
        <v>0</v>
      </c>
      <c r="I230" s="252">
        <v>0</v>
      </c>
      <c r="J230" s="252">
        <v>0</v>
      </c>
      <c r="K230" s="252">
        <v>0</v>
      </c>
      <c r="L230" s="252">
        <v>0</v>
      </c>
      <c r="M230" s="252" t="e">
        <f>'[4]03'!#REF!+'[4]04'!#REF!</f>
        <v>#REF!</v>
      </c>
      <c r="N230" s="252" t="e">
        <f t="shared" si="46"/>
        <v>#REF!</v>
      </c>
      <c r="O230" s="252" t="e">
        <f>'[4]07'!#REF!</f>
        <v>#REF!</v>
      </c>
      <c r="P230" s="252" t="e">
        <f t="shared" si="47"/>
        <v>#REF!</v>
      </c>
    </row>
    <row r="231" spans="1:16" ht="24.75" customHeight="1" hidden="1">
      <c r="A231" s="305" t="s">
        <v>420</v>
      </c>
      <c r="B231" s="251" t="s">
        <v>444</v>
      </c>
      <c r="C231" s="248">
        <f t="shared" si="50"/>
        <v>0</v>
      </c>
      <c r="D231" s="248">
        <f t="shared" si="51"/>
        <v>0</v>
      </c>
      <c r="E231" s="252">
        <v>0</v>
      </c>
      <c r="F231" s="252">
        <v>0</v>
      </c>
      <c r="G231" s="252">
        <v>0</v>
      </c>
      <c r="H231" s="252">
        <v>0</v>
      </c>
      <c r="I231" s="252">
        <v>0</v>
      </c>
      <c r="J231" s="252">
        <v>0</v>
      </c>
      <c r="K231" s="252">
        <v>0</v>
      </c>
      <c r="L231" s="252">
        <v>0</v>
      </c>
      <c r="M231" s="252" t="e">
        <f>'[4]03'!#REF!</f>
        <v>#REF!</v>
      </c>
      <c r="N231" s="252" t="e">
        <f t="shared" si="46"/>
        <v>#REF!</v>
      </c>
      <c r="O231" s="252" t="e">
        <f>'[4]07'!#REF!</f>
        <v>#REF!</v>
      </c>
      <c r="P231" s="252" t="e">
        <f t="shared" si="47"/>
        <v>#REF!</v>
      </c>
    </row>
    <row r="232" spans="1:16" ht="24.75" customHeight="1" hidden="1">
      <c r="A232" s="305" t="s">
        <v>422</v>
      </c>
      <c r="B232" s="251" t="s">
        <v>421</v>
      </c>
      <c r="C232" s="248">
        <f t="shared" si="50"/>
        <v>49010.2</v>
      </c>
      <c r="D232" s="248">
        <f t="shared" si="51"/>
        <v>12410.2</v>
      </c>
      <c r="E232" s="252">
        <v>12309.2</v>
      </c>
      <c r="F232" s="252">
        <v>0</v>
      </c>
      <c r="G232" s="252">
        <v>0</v>
      </c>
      <c r="H232" s="252">
        <v>0</v>
      </c>
      <c r="I232" s="252">
        <v>0</v>
      </c>
      <c r="J232" s="252">
        <v>101</v>
      </c>
      <c r="K232" s="252">
        <v>0</v>
      </c>
      <c r="L232" s="252">
        <v>36600</v>
      </c>
      <c r="M232" s="252" t="e">
        <f>'[4]03'!#REF!+'[4]04'!#REF!</f>
        <v>#REF!</v>
      </c>
      <c r="N232" s="252" t="e">
        <f t="shared" si="46"/>
        <v>#REF!</v>
      </c>
      <c r="O232" s="252" t="e">
        <f>'[4]07'!#REF!</f>
        <v>#REF!</v>
      </c>
      <c r="P232" s="252" t="e">
        <f t="shared" si="47"/>
        <v>#REF!</v>
      </c>
    </row>
    <row r="233" spans="1:16" ht="24.75" customHeight="1" hidden="1">
      <c r="A233" s="305" t="s">
        <v>424</v>
      </c>
      <c r="B233" s="251" t="s">
        <v>423</v>
      </c>
      <c r="C233" s="248">
        <f t="shared" si="50"/>
        <v>0</v>
      </c>
      <c r="D233" s="248">
        <f t="shared" si="51"/>
        <v>0</v>
      </c>
      <c r="E233" s="252">
        <v>0</v>
      </c>
      <c r="F233" s="252">
        <v>0</v>
      </c>
      <c r="G233" s="252">
        <v>0</v>
      </c>
      <c r="H233" s="252">
        <v>0</v>
      </c>
      <c r="I233" s="252">
        <v>0</v>
      </c>
      <c r="J233" s="252">
        <v>0</v>
      </c>
      <c r="K233" s="252">
        <v>0</v>
      </c>
      <c r="L233" s="252">
        <v>0</v>
      </c>
      <c r="M233" s="252" t="e">
        <f>'[4]03'!#REF!+'[4]04'!#REF!</f>
        <v>#REF!</v>
      </c>
      <c r="N233" s="252" t="e">
        <f t="shared" si="46"/>
        <v>#REF!</v>
      </c>
      <c r="O233" s="252" t="e">
        <f>'[4]07'!#REF!</f>
        <v>#REF!</v>
      </c>
      <c r="P233" s="252" t="e">
        <f t="shared" si="47"/>
        <v>#REF!</v>
      </c>
    </row>
    <row r="234" spans="1:16" ht="24.75" customHeight="1" hidden="1">
      <c r="A234" s="305" t="s">
        <v>426</v>
      </c>
      <c r="B234" s="251" t="s">
        <v>425</v>
      </c>
      <c r="C234" s="248">
        <f t="shared" si="50"/>
        <v>0</v>
      </c>
      <c r="D234" s="248">
        <f t="shared" si="51"/>
        <v>0</v>
      </c>
      <c r="E234" s="252">
        <v>0</v>
      </c>
      <c r="F234" s="252">
        <v>0</v>
      </c>
      <c r="G234" s="252">
        <v>0</v>
      </c>
      <c r="H234" s="252">
        <v>0</v>
      </c>
      <c r="I234" s="252">
        <v>0</v>
      </c>
      <c r="J234" s="252">
        <v>0</v>
      </c>
      <c r="K234" s="252">
        <v>0</v>
      </c>
      <c r="L234" s="252">
        <v>0</v>
      </c>
      <c r="M234" s="252" t="e">
        <f>'[4]03'!#REF!+'[4]04'!#REF!</f>
        <v>#REF!</v>
      </c>
      <c r="N234" s="252" t="e">
        <f t="shared" si="46"/>
        <v>#REF!</v>
      </c>
      <c r="O234" s="252" t="e">
        <f>'[4]07'!#REF!</f>
        <v>#REF!</v>
      </c>
      <c r="P234" s="252" t="e">
        <f t="shared" si="47"/>
        <v>#REF!</v>
      </c>
    </row>
    <row r="235" spans="1:16" ht="24.75" customHeight="1" hidden="1">
      <c r="A235" s="305" t="s">
        <v>428</v>
      </c>
      <c r="B235" s="256" t="s">
        <v>427</v>
      </c>
      <c r="C235" s="248">
        <f t="shared" si="50"/>
        <v>0</v>
      </c>
      <c r="D235" s="248">
        <f t="shared" si="51"/>
        <v>0</v>
      </c>
      <c r="E235" s="252">
        <v>0</v>
      </c>
      <c r="F235" s="252">
        <v>0</v>
      </c>
      <c r="G235" s="252"/>
      <c r="H235" s="252">
        <v>0</v>
      </c>
      <c r="I235" s="252">
        <v>0</v>
      </c>
      <c r="J235" s="252">
        <v>0</v>
      </c>
      <c r="K235" s="252">
        <v>0</v>
      </c>
      <c r="L235" s="252">
        <v>0</v>
      </c>
      <c r="M235" s="252" t="e">
        <f>'[4]03'!#REF!+'[4]04'!#REF!</f>
        <v>#REF!</v>
      </c>
      <c r="N235" s="252" t="e">
        <f t="shared" si="46"/>
        <v>#REF!</v>
      </c>
      <c r="O235" s="252" t="e">
        <f>'[4]07'!#REF!</f>
        <v>#REF!</v>
      </c>
      <c r="P235" s="252" t="e">
        <f t="shared" si="47"/>
        <v>#REF!</v>
      </c>
    </row>
    <row r="236" spans="1:16" ht="24.75" customHeight="1" hidden="1">
      <c r="A236" s="305" t="s">
        <v>445</v>
      </c>
      <c r="B236" s="251" t="s">
        <v>429</v>
      </c>
      <c r="C236" s="248">
        <f t="shared" si="50"/>
        <v>0</v>
      </c>
      <c r="D236" s="248">
        <f t="shared" si="51"/>
        <v>0</v>
      </c>
      <c r="E236" s="252">
        <v>0</v>
      </c>
      <c r="F236" s="252">
        <v>0</v>
      </c>
      <c r="G236" s="252">
        <v>0</v>
      </c>
      <c r="H236" s="252">
        <v>0</v>
      </c>
      <c r="I236" s="252">
        <v>0</v>
      </c>
      <c r="J236" s="252">
        <v>0</v>
      </c>
      <c r="K236" s="252">
        <v>0</v>
      </c>
      <c r="L236" s="252">
        <v>0</v>
      </c>
      <c r="M236" s="252" t="e">
        <f>'[4]03'!#REF!+'[4]04'!#REF!</f>
        <v>#REF!</v>
      </c>
      <c r="N236" s="252" t="e">
        <f t="shared" si="46"/>
        <v>#REF!</v>
      </c>
      <c r="O236" s="252" t="e">
        <f>'[4]07'!#REF!</f>
        <v>#REF!</v>
      </c>
      <c r="P236" s="252" t="e">
        <f t="shared" si="47"/>
        <v>#REF!</v>
      </c>
    </row>
    <row r="237" spans="1:16" ht="24.75" customHeight="1" hidden="1">
      <c r="A237" s="306" t="s">
        <v>25</v>
      </c>
      <c r="B237" s="254" t="s">
        <v>430</v>
      </c>
      <c r="C237" s="248">
        <f t="shared" si="50"/>
        <v>41540</v>
      </c>
      <c r="D237" s="248">
        <f t="shared" si="51"/>
        <v>41540</v>
      </c>
      <c r="E237" s="252">
        <v>4640</v>
      </c>
      <c r="F237" s="252">
        <v>0</v>
      </c>
      <c r="G237" s="252">
        <v>26600</v>
      </c>
      <c r="H237" s="252">
        <v>10300</v>
      </c>
      <c r="I237" s="252">
        <v>0</v>
      </c>
      <c r="J237" s="252">
        <v>0</v>
      </c>
      <c r="K237" s="252">
        <v>0</v>
      </c>
      <c r="L237" s="252">
        <v>0</v>
      </c>
      <c r="M237" s="248" t="e">
        <f>'[4]03'!#REF!+'[4]04'!#REF!</f>
        <v>#REF!</v>
      </c>
      <c r="N237" s="248" t="e">
        <f t="shared" si="46"/>
        <v>#REF!</v>
      </c>
      <c r="O237" s="248" t="e">
        <f>'[4]07'!#REF!</f>
        <v>#REF!</v>
      </c>
      <c r="P237" s="248" t="e">
        <f t="shared" si="47"/>
        <v>#REF!</v>
      </c>
    </row>
    <row r="238" spans="1:16" ht="24.75" customHeight="1" hidden="1">
      <c r="A238" s="219" t="s">
        <v>36</v>
      </c>
      <c r="B238" s="288" t="s">
        <v>468</v>
      </c>
      <c r="C238" s="257">
        <f>(C229+C230+C231)/C228</f>
        <v>0.5535484599716517</v>
      </c>
      <c r="D238" s="307">
        <f aca="true" t="shared" si="52" ref="D238:L238">(D229+D230+D231)/D228</f>
        <v>0.5672450587923507</v>
      </c>
      <c r="E238" s="257">
        <f t="shared" si="52"/>
        <v>0.5173657672069698</v>
      </c>
      <c r="F238" s="257" t="e">
        <f t="shared" si="52"/>
        <v>#DIV/0!</v>
      </c>
      <c r="G238" s="257" t="e">
        <f t="shared" si="52"/>
        <v>#DIV/0!</v>
      </c>
      <c r="H238" s="257" t="e">
        <f t="shared" si="52"/>
        <v>#DIV/0!</v>
      </c>
      <c r="I238" s="257" t="e">
        <f t="shared" si="52"/>
        <v>#DIV/0!</v>
      </c>
      <c r="J238" s="257">
        <f t="shared" si="52"/>
        <v>0.9681689253072802</v>
      </c>
      <c r="K238" s="257" t="e">
        <f t="shared" si="52"/>
        <v>#DIV/0!</v>
      </c>
      <c r="L238" s="257">
        <f t="shared" si="52"/>
        <v>0.5487053020961775</v>
      </c>
      <c r="M238" s="239"/>
      <c r="N238" s="289"/>
      <c r="O238" s="289"/>
      <c r="P238" s="289"/>
    </row>
    <row r="239" spans="1:16" ht="27.75" customHeight="1" hidden="1">
      <c r="A239" s="680" t="s">
        <v>469</v>
      </c>
      <c r="B239" s="680"/>
      <c r="C239" s="252">
        <f>C222-C225-C226-C227</f>
        <v>0</v>
      </c>
      <c r="D239" s="252">
        <f aca="true" t="shared" si="53" ref="D239:L239">D222-D225-D226-D227</f>
        <v>0</v>
      </c>
      <c r="E239" s="252">
        <f t="shared" si="53"/>
        <v>0</v>
      </c>
      <c r="F239" s="252">
        <f t="shared" si="53"/>
        <v>0</v>
      </c>
      <c r="G239" s="252">
        <f t="shared" si="53"/>
        <v>0</v>
      </c>
      <c r="H239" s="252">
        <f t="shared" si="53"/>
        <v>0</v>
      </c>
      <c r="I239" s="252">
        <f t="shared" si="53"/>
        <v>0</v>
      </c>
      <c r="J239" s="252">
        <f t="shared" si="53"/>
        <v>0</v>
      </c>
      <c r="K239" s="252">
        <f t="shared" si="53"/>
        <v>0</v>
      </c>
      <c r="L239" s="252">
        <f t="shared" si="53"/>
        <v>0</v>
      </c>
      <c r="M239" s="239"/>
      <c r="N239" s="289"/>
      <c r="O239" s="289"/>
      <c r="P239" s="289"/>
    </row>
    <row r="240" spans="1:16" ht="17.25" hidden="1">
      <c r="A240" s="663" t="s">
        <v>470</v>
      </c>
      <c r="B240" s="663"/>
      <c r="C240" s="252">
        <f>C227-C228-C237</f>
        <v>0</v>
      </c>
      <c r="D240" s="252">
        <f aca="true" t="shared" si="54" ref="D240:L240">D227-D228-D237</f>
        <v>0</v>
      </c>
      <c r="E240" s="252">
        <f t="shared" si="54"/>
        <v>0</v>
      </c>
      <c r="F240" s="252">
        <f t="shared" si="54"/>
        <v>0</v>
      </c>
      <c r="G240" s="252">
        <f t="shared" si="54"/>
        <v>0</v>
      </c>
      <c r="H240" s="252">
        <f t="shared" si="54"/>
        <v>0</v>
      </c>
      <c r="I240" s="252">
        <f t="shared" si="54"/>
        <v>0</v>
      </c>
      <c r="J240" s="252">
        <f t="shared" si="54"/>
        <v>0</v>
      </c>
      <c r="K240" s="252">
        <f t="shared" si="54"/>
        <v>0</v>
      </c>
      <c r="L240" s="252">
        <f t="shared" si="54"/>
        <v>0</v>
      </c>
      <c r="M240" s="239"/>
      <c r="N240" s="289"/>
      <c r="O240" s="289"/>
      <c r="P240" s="289"/>
    </row>
    <row r="241" spans="1:16" ht="18.75" hidden="1">
      <c r="A241" s="278"/>
      <c r="B241" s="290" t="s">
        <v>474</v>
      </c>
      <c r="C241" s="290"/>
      <c r="D241" s="291"/>
      <c r="E241" s="291"/>
      <c r="F241" s="291"/>
      <c r="G241" s="664" t="s">
        <v>474</v>
      </c>
      <c r="H241" s="664"/>
      <c r="I241" s="664"/>
      <c r="J241" s="664"/>
      <c r="K241" s="664"/>
      <c r="L241" s="664"/>
      <c r="M241" s="278"/>
      <c r="N241" s="278"/>
      <c r="O241" s="278"/>
      <c r="P241" s="278"/>
    </row>
    <row r="242" spans="1:16" ht="18.75" hidden="1">
      <c r="A242" s="665" t="s">
        <v>471</v>
      </c>
      <c r="B242" s="665"/>
      <c r="C242" s="665"/>
      <c r="D242" s="665"/>
      <c r="E242" s="291"/>
      <c r="F242" s="291"/>
      <c r="G242" s="308"/>
      <c r="H242" s="666" t="s">
        <v>475</v>
      </c>
      <c r="I242" s="666"/>
      <c r="J242" s="666"/>
      <c r="K242" s="666"/>
      <c r="L242" s="666"/>
      <c r="M242" s="278"/>
      <c r="N242" s="278"/>
      <c r="O242" s="278"/>
      <c r="P242" s="278"/>
    </row>
    <row r="243" ht="15" hidden="1"/>
    <row r="244" ht="15" hidden="1"/>
    <row r="245" ht="15" hidden="1"/>
    <row r="246" ht="98.25" customHeight="1" hidden="1"/>
    <row r="247" ht="15" hidden="1"/>
    <row r="248" ht="63.75" customHeight="1" hidden="1"/>
    <row r="249" ht="15" hidden="1"/>
    <row r="250" ht="15" hidden="1"/>
    <row r="251" spans="1:13" ht="16.5" hidden="1">
      <c r="A251" s="693" t="s">
        <v>449</v>
      </c>
      <c r="B251" s="694"/>
      <c r="C251" s="277"/>
      <c r="D251" s="695" t="s">
        <v>371</v>
      </c>
      <c r="E251" s="695"/>
      <c r="F251" s="695"/>
      <c r="G251" s="695"/>
      <c r="H251" s="695"/>
      <c r="I251" s="695"/>
      <c r="J251" s="695"/>
      <c r="K251" s="667"/>
      <c r="L251" s="667"/>
      <c r="M251" s="278"/>
    </row>
    <row r="252" spans="1:13" ht="16.5" hidden="1">
      <c r="A252" s="681" t="s">
        <v>395</v>
      </c>
      <c r="B252" s="681"/>
      <c r="C252" s="681"/>
      <c r="D252" s="695" t="s">
        <v>450</v>
      </c>
      <c r="E252" s="695"/>
      <c r="F252" s="695"/>
      <c r="G252" s="695"/>
      <c r="H252" s="695"/>
      <c r="I252" s="695"/>
      <c r="J252" s="695"/>
      <c r="K252" s="696" t="s">
        <v>481</v>
      </c>
      <c r="L252" s="696"/>
      <c r="M252" s="278"/>
    </row>
    <row r="253" spans="1:13" ht="16.5" hidden="1">
      <c r="A253" s="681" t="s">
        <v>396</v>
      </c>
      <c r="B253" s="681"/>
      <c r="C253" s="234"/>
      <c r="D253" s="682" t="s">
        <v>473</v>
      </c>
      <c r="E253" s="682"/>
      <c r="F253" s="682"/>
      <c r="G253" s="682"/>
      <c r="H253" s="682"/>
      <c r="I253" s="682"/>
      <c r="J253" s="682"/>
      <c r="K253" s="667"/>
      <c r="L253" s="667"/>
      <c r="M253" s="278"/>
    </row>
    <row r="254" spans="1:13" ht="15.75" hidden="1">
      <c r="A254" s="236" t="s">
        <v>397</v>
      </c>
      <c r="B254" s="236"/>
      <c r="C254" s="237"/>
      <c r="D254" s="217"/>
      <c r="E254" s="217"/>
      <c r="F254" s="170"/>
      <c r="G254" s="170"/>
      <c r="H254" s="170"/>
      <c r="I254" s="170"/>
      <c r="J254" s="170"/>
      <c r="K254" s="683"/>
      <c r="L254" s="683"/>
      <c r="M254" s="278"/>
    </row>
    <row r="255" spans="1:13" ht="15.75" hidden="1">
      <c r="A255" s="217"/>
      <c r="B255" s="217" t="s">
        <v>451</v>
      </c>
      <c r="C255" s="217"/>
      <c r="D255" s="217"/>
      <c r="E255" s="252">
        <v>122557</v>
      </c>
      <c r="F255" s="252"/>
      <c r="G255" s="252">
        <v>181987</v>
      </c>
      <c r="H255" s="252"/>
      <c r="I255" s="252">
        <v>16298</v>
      </c>
      <c r="J255" s="252"/>
      <c r="K255" s="252">
        <v>251785</v>
      </c>
      <c r="L255" s="252"/>
      <c r="M255" s="278"/>
    </row>
    <row r="256" spans="1:13" ht="15.75" hidden="1">
      <c r="A256" s="591" t="s">
        <v>373</v>
      </c>
      <c r="B256" s="592"/>
      <c r="C256" s="687" t="s">
        <v>18</v>
      </c>
      <c r="D256" s="676" t="s">
        <v>452</v>
      </c>
      <c r="E256" s="676"/>
      <c r="F256" s="676"/>
      <c r="G256" s="676"/>
      <c r="H256" s="676"/>
      <c r="I256" s="676"/>
      <c r="J256" s="676"/>
      <c r="K256" s="676"/>
      <c r="L256" s="676"/>
      <c r="M256" s="278"/>
    </row>
    <row r="257" spans="1:13" ht="15.75" hidden="1">
      <c r="A257" s="593"/>
      <c r="B257" s="594"/>
      <c r="C257" s="687"/>
      <c r="D257" s="688" t="s">
        <v>454</v>
      </c>
      <c r="E257" s="689"/>
      <c r="F257" s="689"/>
      <c r="G257" s="689"/>
      <c r="H257" s="689"/>
      <c r="I257" s="689"/>
      <c r="J257" s="690"/>
      <c r="K257" s="669" t="s">
        <v>455</v>
      </c>
      <c r="L257" s="669" t="s">
        <v>456</v>
      </c>
      <c r="M257" s="278"/>
    </row>
    <row r="258" spans="1:13" ht="15.75" hidden="1">
      <c r="A258" s="593"/>
      <c r="B258" s="594"/>
      <c r="C258" s="687"/>
      <c r="D258" s="672" t="s">
        <v>17</v>
      </c>
      <c r="E258" s="673" t="s">
        <v>7</v>
      </c>
      <c r="F258" s="674"/>
      <c r="G258" s="674"/>
      <c r="H258" s="674"/>
      <c r="I258" s="674"/>
      <c r="J258" s="675"/>
      <c r="K258" s="691"/>
      <c r="L258" s="670"/>
      <c r="M258" s="278"/>
    </row>
    <row r="259" spans="1:16" ht="15.75" hidden="1">
      <c r="A259" s="685"/>
      <c r="B259" s="686"/>
      <c r="C259" s="687"/>
      <c r="D259" s="672"/>
      <c r="E259" s="182" t="s">
        <v>457</v>
      </c>
      <c r="F259" s="182" t="s">
        <v>458</v>
      </c>
      <c r="G259" s="182" t="s">
        <v>459</v>
      </c>
      <c r="H259" s="182" t="s">
        <v>460</v>
      </c>
      <c r="I259" s="182" t="s">
        <v>461</v>
      </c>
      <c r="J259" s="182" t="s">
        <v>462</v>
      </c>
      <c r="K259" s="692"/>
      <c r="L259" s="671"/>
      <c r="M259" s="677" t="s">
        <v>463</v>
      </c>
      <c r="N259" s="677"/>
      <c r="O259" s="677"/>
      <c r="P259" s="677"/>
    </row>
    <row r="260" spans="1:16" ht="15" hidden="1">
      <c r="A260" s="678" t="s">
        <v>6</v>
      </c>
      <c r="B260" s="679"/>
      <c r="C260" s="281">
        <v>1</v>
      </c>
      <c r="D260" s="282">
        <v>2</v>
      </c>
      <c r="E260" s="281">
        <v>3</v>
      </c>
      <c r="F260" s="282">
        <v>4</v>
      </c>
      <c r="G260" s="281">
        <v>5</v>
      </c>
      <c r="H260" s="282">
        <v>6</v>
      </c>
      <c r="I260" s="281">
        <v>7</v>
      </c>
      <c r="J260" s="282">
        <v>8</v>
      </c>
      <c r="K260" s="281">
        <v>9</v>
      </c>
      <c r="L260" s="282">
        <v>10</v>
      </c>
      <c r="M260" s="283" t="s">
        <v>464</v>
      </c>
      <c r="N260" s="284" t="s">
        <v>465</v>
      </c>
      <c r="O260" s="284" t="s">
        <v>466</v>
      </c>
      <c r="P260" s="284" t="s">
        <v>467</v>
      </c>
    </row>
    <row r="261" spans="1:16" ht="24.75" customHeight="1" hidden="1">
      <c r="A261" s="304" t="s">
        <v>0</v>
      </c>
      <c r="B261" s="247" t="s">
        <v>410</v>
      </c>
      <c r="C261" s="248">
        <f>C262+C263</f>
        <v>14401463.6</v>
      </c>
      <c r="D261" s="248">
        <f aca="true" t="shared" si="55" ref="D261:L261">D262+D263</f>
        <v>614882.6</v>
      </c>
      <c r="E261" s="248">
        <f t="shared" si="55"/>
        <v>234185.6</v>
      </c>
      <c r="F261" s="248">
        <f t="shared" si="55"/>
        <v>0</v>
      </c>
      <c r="G261" s="248">
        <f t="shared" si="55"/>
        <v>184987</v>
      </c>
      <c r="H261" s="248">
        <f t="shared" si="55"/>
        <v>34168</v>
      </c>
      <c r="I261" s="248">
        <f t="shared" si="55"/>
        <v>10894</v>
      </c>
      <c r="J261" s="248">
        <f t="shared" si="55"/>
        <v>150648</v>
      </c>
      <c r="K261" s="248">
        <f t="shared" si="55"/>
        <v>13573329</v>
      </c>
      <c r="L261" s="248">
        <f t="shared" si="55"/>
        <v>213252</v>
      </c>
      <c r="M261" s="248" t="e">
        <f>'[4]03'!#REF!+'[4]04'!#REF!</f>
        <v>#REF!</v>
      </c>
      <c r="N261" s="248" t="e">
        <f>C261-M261</f>
        <v>#REF!</v>
      </c>
      <c r="O261" s="248" t="e">
        <f>'[4]07'!#REF!</f>
        <v>#REF!</v>
      </c>
      <c r="P261" s="248" t="e">
        <f>C261-O261</f>
        <v>#REF!</v>
      </c>
    </row>
    <row r="262" spans="1:16" ht="24.75" customHeight="1" hidden="1">
      <c r="A262" s="305">
        <v>1</v>
      </c>
      <c r="B262" s="251" t="s">
        <v>411</v>
      </c>
      <c r="C262" s="248">
        <f>D262+K262+L262</f>
        <v>572626.6</v>
      </c>
      <c r="D262" s="248">
        <f>E262+F262+G262+H262+I262+J262</f>
        <v>320841.6</v>
      </c>
      <c r="E262" s="252">
        <v>117866.6</v>
      </c>
      <c r="F262" s="252">
        <v>0</v>
      </c>
      <c r="G262" s="252">
        <v>181987</v>
      </c>
      <c r="H262" s="252">
        <v>15098</v>
      </c>
      <c r="I262" s="252">
        <v>5890</v>
      </c>
      <c r="J262" s="252">
        <v>0</v>
      </c>
      <c r="K262" s="252">
        <v>197579</v>
      </c>
      <c r="L262" s="252">
        <v>54206</v>
      </c>
      <c r="M262" s="252" t="e">
        <f>'[4]03'!#REF!+'[4]04'!#REF!</f>
        <v>#REF!</v>
      </c>
      <c r="N262" s="252" t="e">
        <f aca="true" t="shared" si="56" ref="N262:N276">C262-M262</f>
        <v>#REF!</v>
      </c>
      <c r="O262" s="252" t="e">
        <f>'[4]07'!#REF!</f>
        <v>#REF!</v>
      </c>
      <c r="P262" s="252" t="e">
        <f aca="true" t="shared" si="57" ref="P262:P276">C262-O262</f>
        <v>#REF!</v>
      </c>
    </row>
    <row r="263" spans="1:16" ht="24.75" customHeight="1" hidden="1">
      <c r="A263" s="305">
        <v>2</v>
      </c>
      <c r="B263" s="251" t="s">
        <v>412</v>
      </c>
      <c r="C263" s="248">
        <f>D263+K263+L263</f>
        <v>13828837</v>
      </c>
      <c r="D263" s="248">
        <f>E263+F263+G263+H263+I263+J263</f>
        <v>294041</v>
      </c>
      <c r="E263" s="252">
        <v>116319</v>
      </c>
      <c r="F263" s="252">
        <v>0</v>
      </c>
      <c r="G263" s="252">
        <v>3000</v>
      </c>
      <c r="H263" s="252">
        <v>19070</v>
      </c>
      <c r="I263" s="252">
        <v>5004</v>
      </c>
      <c r="J263" s="252">
        <v>150648</v>
      </c>
      <c r="K263" s="252">
        <v>13375750</v>
      </c>
      <c r="L263" s="252">
        <v>159046</v>
      </c>
      <c r="M263" s="252" t="e">
        <f>'[4]03'!#REF!+'[4]04'!#REF!</f>
        <v>#REF!</v>
      </c>
      <c r="N263" s="252" t="e">
        <f t="shared" si="56"/>
        <v>#REF!</v>
      </c>
      <c r="O263" s="252" t="e">
        <f>'[4]07'!#REF!</f>
        <v>#REF!</v>
      </c>
      <c r="P263" s="252" t="e">
        <f t="shared" si="57"/>
        <v>#REF!</v>
      </c>
    </row>
    <row r="264" spans="1:16" ht="24.75" customHeight="1" hidden="1">
      <c r="A264" s="306" t="s">
        <v>1</v>
      </c>
      <c r="B264" s="254" t="s">
        <v>413</v>
      </c>
      <c r="C264" s="248">
        <f>D264+K264+L264</f>
        <v>0</v>
      </c>
      <c r="D264" s="248">
        <f>E264+F264+G264+H264+I264+J264</f>
        <v>0</v>
      </c>
      <c r="E264" s="252">
        <v>0</v>
      </c>
      <c r="F264" s="252">
        <v>0</v>
      </c>
      <c r="G264" s="252">
        <v>0</v>
      </c>
      <c r="H264" s="252">
        <v>0</v>
      </c>
      <c r="I264" s="252">
        <v>0</v>
      </c>
      <c r="J264" s="252">
        <v>0</v>
      </c>
      <c r="K264" s="252">
        <v>0</v>
      </c>
      <c r="L264" s="252">
        <v>0</v>
      </c>
      <c r="M264" s="252" t="e">
        <f>'[4]03'!#REF!+'[4]04'!#REF!</f>
        <v>#REF!</v>
      </c>
      <c r="N264" s="252" t="e">
        <f t="shared" si="56"/>
        <v>#REF!</v>
      </c>
      <c r="O264" s="252" t="e">
        <f>'[4]07'!#REF!</f>
        <v>#REF!</v>
      </c>
      <c r="P264" s="252" t="e">
        <f t="shared" si="57"/>
        <v>#REF!</v>
      </c>
    </row>
    <row r="265" spans="1:16" ht="24.75" customHeight="1" hidden="1">
      <c r="A265" s="306" t="s">
        <v>369</v>
      </c>
      <c r="B265" s="254" t="s">
        <v>414</v>
      </c>
      <c r="C265" s="248">
        <f>D265+K265+L265</f>
        <v>0</v>
      </c>
      <c r="D265" s="248">
        <f>E265+F265+G265+H265+I265+J265</f>
        <v>0</v>
      </c>
      <c r="E265" s="252">
        <v>0</v>
      </c>
      <c r="F265" s="252">
        <v>0</v>
      </c>
      <c r="G265" s="252">
        <v>0</v>
      </c>
      <c r="H265" s="252">
        <v>0</v>
      </c>
      <c r="I265" s="252">
        <v>0</v>
      </c>
      <c r="J265" s="252">
        <v>0</v>
      </c>
      <c r="K265" s="252">
        <v>0</v>
      </c>
      <c r="L265" s="252">
        <v>0</v>
      </c>
      <c r="M265" s="252" t="e">
        <f>'[4]03'!#REF!+'[4]04'!#REF!</f>
        <v>#REF!</v>
      </c>
      <c r="N265" s="252" t="e">
        <f t="shared" si="56"/>
        <v>#REF!</v>
      </c>
      <c r="O265" s="252" t="e">
        <f>'[4]07'!#REF!</f>
        <v>#REF!</v>
      </c>
      <c r="P265" s="252" t="e">
        <f t="shared" si="57"/>
        <v>#REF!</v>
      </c>
    </row>
    <row r="266" spans="1:16" ht="24.75" customHeight="1" hidden="1">
      <c r="A266" s="306" t="s">
        <v>415</v>
      </c>
      <c r="B266" s="254" t="s">
        <v>324</v>
      </c>
      <c r="C266" s="248">
        <f>C267+C276</f>
        <v>14401463.6</v>
      </c>
      <c r="D266" s="248">
        <f aca="true" t="shared" si="58" ref="D266:L266">D267+D276</f>
        <v>614882.6</v>
      </c>
      <c r="E266" s="248">
        <f t="shared" si="58"/>
        <v>234185.6</v>
      </c>
      <c r="F266" s="248">
        <f t="shared" si="58"/>
        <v>0</v>
      </c>
      <c r="G266" s="248">
        <f t="shared" si="58"/>
        <v>184987</v>
      </c>
      <c r="H266" s="248">
        <f t="shared" si="58"/>
        <v>34168</v>
      </c>
      <c r="I266" s="248">
        <f t="shared" si="58"/>
        <v>10894</v>
      </c>
      <c r="J266" s="248">
        <f t="shared" si="58"/>
        <v>150648</v>
      </c>
      <c r="K266" s="248">
        <f t="shared" si="58"/>
        <v>13573329</v>
      </c>
      <c r="L266" s="248">
        <f t="shared" si="58"/>
        <v>213252</v>
      </c>
      <c r="M266" s="248" t="e">
        <f>'[4]03'!#REF!+'[4]04'!#REF!</f>
        <v>#REF!</v>
      </c>
      <c r="N266" s="248" t="e">
        <f t="shared" si="56"/>
        <v>#REF!</v>
      </c>
      <c r="O266" s="248" t="e">
        <f>'[4]07'!#REF!</f>
        <v>#REF!</v>
      </c>
      <c r="P266" s="248" t="e">
        <f t="shared" si="57"/>
        <v>#REF!</v>
      </c>
    </row>
    <row r="267" spans="1:16" ht="24.75" customHeight="1" hidden="1">
      <c r="A267" s="306" t="s">
        <v>24</v>
      </c>
      <c r="B267" s="255" t="s">
        <v>416</v>
      </c>
      <c r="C267" s="248">
        <f>SUM(C268:C275)</f>
        <v>14089737</v>
      </c>
      <c r="D267" s="248">
        <f aca="true" t="shared" si="59" ref="D267:L267">SUM(D268:D275)</f>
        <v>303156</v>
      </c>
      <c r="E267" s="248">
        <f t="shared" si="59"/>
        <v>125434</v>
      </c>
      <c r="F267" s="248">
        <f t="shared" si="59"/>
        <v>0</v>
      </c>
      <c r="G267" s="248">
        <f t="shared" si="59"/>
        <v>3000</v>
      </c>
      <c r="H267" s="248">
        <f t="shared" si="59"/>
        <v>19070</v>
      </c>
      <c r="I267" s="248">
        <f t="shared" si="59"/>
        <v>5004</v>
      </c>
      <c r="J267" s="248">
        <f t="shared" si="59"/>
        <v>150648</v>
      </c>
      <c r="K267" s="248">
        <f t="shared" si="59"/>
        <v>13573329</v>
      </c>
      <c r="L267" s="248">
        <f t="shared" si="59"/>
        <v>213252</v>
      </c>
      <c r="M267" s="248" t="e">
        <f>'[4]03'!#REF!+'[4]04'!#REF!</f>
        <v>#REF!</v>
      </c>
      <c r="N267" s="248" t="e">
        <f t="shared" si="56"/>
        <v>#REF!</v>
      </c>
      <c r="O267" s="248" t="e">
        <f>'[4]07'!#REF!</f>
        <v>#REF!</v>
      </c>
      <c r="P267" s="248" t="e">
        <f t="shared" si="57"/>
        <v>#REF!</v>
      </c>
    </row>
    <row r="268" spans="1:16" ht="24.75" customHeight="1" hidden="1">
      <c r="A268" s="305" t="s">
        <v>417</v>
      </c>
      <c r="B268" s="251" t="s">
        <v>358</v>
      </c>
      <c r="C268" s="248">
        <f aca="true" t="shared" si="60" ref="C268:C276">D268+K268+L268</f>
        <v>185401</v>
      </c>
      <c r="D268" s="248">
        <f aca="true" t="shared" si="61" ref="D268:D276">E268+F268+G268+H268+I268+J268</f>
        <v>142000</v>
      </c>
      <c r="E268" s="252">
        <v>10002</v>
      </c>
      <c r="F268" s="252">
        <v>0</v>
      </c>
      <c r="G268" s="252">
        <v>0</v>
      </c>
      <c r="H268" s="252">
        <v>1500</v>
      </c>
      <c r="I268" s="252">
        <v>5004</v>
      </c>
      <c r="J268" s="252">
        <v>125494</v>
      </c>
      <c r="K268" s="252">
        <v>35000</v>
      </c>
      <c r="L268" s="252">
        <v>8401</v>
      </c>
      <c r="M268" s="252" t="e">
        <f>'[4]03'!#REF!+'[4]04'!#REF!</f>
        <v>#REF!</v>
      </c>
      <c r="N268" s="252" t="e">
        <f t="shared" si="56"/>
        <v>#REF!</v>
      </c>
      <c r="O268" s="252" t="e">
        <f>'[4]07'!#REF!</f>
        <v>#REF!</v>
      </c>
      <c r="P268" s="252" t="e">
        <f t="shared" si="57"/>
        <v>#REF!</v>
      </c>
    </row>
    <row r="269" spans="1:16" ht="24.75" customHeight="1" hidden="1">
      <c r="A269" s="305" t="s">
        <v>418</v>
      </c>
      <c r="B269" s="251" t="s">
        <v>419</v>
      </c>
      <c r="C269" s="248">
        <f t="shared" si="60"/>
        <v>0</v>
      </c>
      <c r="D269" s="248">
        <f>E269+F269+G269+H269+I269+J269</f>
        <v>0</v>
      </c>
      <c r="E269" s="252">
        <v>0</v>
      </c>
      <c r="F269" s="252">
        <v>0</v>
      </c>
      <c r="G269" s="252">
        <v>0</v>
      </c>
      <c r="H269" s="252">
        <v>0</v>
      </c>
      <c r="I269" s="252">
        <v>0</v>
      </c>
      <c r="J269" s="252">
        <v>0</v>
      </c>
      <c r="K269" s="252">
        <v>0</v>
      </c>
      <c r="L269" s="252">
        <v>0</v>
      </c>
      <c r="M269" s="252" t="e">
        <f>'[4]03'!#REF!+'[4]04'!#REF!</f>
        <v>#REF!</v>
      </c>
      <c r="N269" s="252" t="e">
        <f t="shared" si="56"/>
        <v>#REF!</v>
      </c>
      <c r="O269" s="252" t="e">
        <f>'[4]07'!#REF!</f>
        <v>#REF!</v>
      </c>
      <c r="P269" s="252" t="e">
        <f t="shared" si="57"/>
        <v>#REF!</v>
      </c>
    </row>
    <row r="270" spans="1:16" ht="24.75" customHeight="1" hidden="1">
      <c r="A270" s="305" t="s">
        <v>420</v>
      </c>
      <c r="B270" s="251" t="s">
        <v>444</v>
      </c>
      <c r="C270" s="248">
        <f t="shared" si="60"/>
        <v>0</v>
      </c>
      <c r="D270" s="248">
        <f t="shared" si="61"/>
        <v>0</v>
      </c>
      <c r="E270" s="252">
        <v>0</v>
      </c>
      <c r="F270" s="252">
        <v>0</v>
      </c>
      <c r="G270" s="252">
        <v>0</v>
      </c>
      <c r="H270" s="252">
        <v>0</v>
      </c>
      <c r="I270" s="252">
        <v>0</v>
      </c>
      <c r="J270" s="252">
        <v>0</v>
      </c>
      <c r="K270" s="252">
        <v>0</v>
      </c>
      <c r="L270" s="252">
        <v>0</v>
      </c>
      <c r="M270" s="252" t="e">
        <f>'[4]03'!#REF!</f>
        <v>#REF!</v>
      </c>
      <c r="N270" s="252" t="e">
        <f t="shared" si="56"/>
        <v>#REF!</v>
      </c>
      <c r="O270" s="252" t="e">
        <f>'[4]07'!#REF!</f>
        <v>#REF!</v>
      </c>
      <c r="P270" s="252" t="e">
        <f t="shared" si="57"/>
        <v>#REF!</v>
      </c>
    </row>
    <row r="271" spans="1:16" ht="24.75" customHeight="1" hidden="1">
      <c r="A271" s="305" t="s">
        <v>422</v>
      </c>
      <c r="B271" s="251" t="s">
        <v>421</v>
      </c>
      <c r="C271" s="248">
        <f t="shared" si="60"/>
        <v>13859195</v>
      </c>
      <c r="D271" s="248">
        <f t="shared" si="61"/>
        <v>161156</v>
      </c>
      <c r="E271" s="252">
        <v>115432</v>
      </c>
      <c r="F271" s="252">
        <v>0</v>
      </c>
      <c r="G271" s="252">
        <v>3000</v>
      </c>
      <c r="H271" s="252">
        <v>17570</v>
      </c>
      <c r="I271" s="252">
        <v>0</v>
      </c>
      <c r="J271" s="252">
        <v>25154</v>
      </c>
      <c r="K271" s="252">
        <v>13538329</v>
      </c>
      <c r="L271" s="252">
        <v>159710</v>
      </c>
      <c r="M271" s="252" t="e">
        <f>'[4]03'!#REF!+'[4]04'!#REF!</f>
        <v>#REF!</v>
      </c>
      <c r="N271" s="252" t="e">
        <f t="shared" si="56"/>
        <v>#REF!</v>
      </c>
      <c r="O271" s="252" t="e">
        <f>'[4]07'!#REF!</f>
        <v>#REF!</v>
      </c>
      <c r="P271" s="252" t="e">
        <f t="shared" si="57"/>
        <v>#REF!</v>
      </c>
    </row>
    <row r="272" spans="1:16" ht="24.75" customHeight="1" hidden="1">
      <c r="A272" s="305" t="s">
        <v>424</v>
      </c>
      <c r="B272" s="251" t="s">
        <v>423</v>
      </c>
      <c r="C272" s="248">
        <f t="shared" si="60"/>
        <v>0</v>
      </c>
      <c r="D272" s="248">
        <f t="shared" si="61"/>
        <v>0</v>
      </c>
      <c r="E272" s="252">
        <v>0</v>
      </c>
      <c r="F272" s="252">
        <v>0</v>
      </c>
      <c r="G272" s="252">
        <v>0</v>
      </c>
      <c r="H272" s="252">
        <v>0</v>
      </c>
      <c r="I272" s="252">
        <v>0</v>
      </c>
      <c r="J272" s="252">
        <v>0</v>
      </c>
      <c r="K272" s="252">
        <v>0</v>
      </c>
      <c r="L272" s="252">
        <v>0</v>
      </c>
      <c r="M272" s="252" t="e">
        <f>'[4]03'!#REF!+'[4]04'!#REF!</f>
        <v>#REF!</v>
      </c>
      <c r="N272" s="252" t="e">
        <f t="shared" si="56"/>
        <v>#REF!</v>
      </c>
      <c r="O272" s="252" t="e">
        <f>'[4]07'!#REF!</f>
        <v>#REF!</v>
      </c>
      <c r="P272" s="252" t="e">
        <f t="shared" si="57"/>
        <v>#REF!</v>
      </c>
    </row>
    <row r="273" spans="1:16" ht="24.75" customHeight="1" hidden="1">
      <c r="A273" s="305" t="s">
        <v>426</v>
      </c>
      <c r="B273" s="251" t="s">
        <v>425</v>
      </c>
      <c r="C273" s="248">
        <f t="shared" si="60"/>
        <v>0</v>
      </c>
      <c r="D273" s="248">
        <f t="shared" si="61"/>
        <v>0</v>
      </c>
      <c r="E273" s="252">
        <v>0</v>
      </c>
      <c r="F273" s="252">
        <v>0</v>
      </c>
      <c r="G273" s="252">
        <v>0</v>
      </c>
      <c r="H273" s="252">
        <v>0</v>
      </c>
      <c r="I273" s="252">
        <v>0</v>
      </c>
      <c r="J273" s="252">
        <v>0</v>
      </c>
      <c r="K273" s="252">
        <v>0</v>
      </c>
      <c r="L273" s="252">
        <v>0</v>
      </c>
      <c r="M273" s="252" t="e">
        <f>'[4]03'!#REF!+'[4]04'!#REF!</f>
        <v>#REF!</v>
      </c>
      <c r="N273" s="252" t="e">
        <f t="shared" si="56"/>
        <v>#REF!</v>
      </c>
      <c r="O273" s="252" t="e">
        <f>'[4]07'!#REF!</f>
        <v>#REF!</v>
      </c>
      <c r="P273" s="252" t="e">
        <f t="shared" si="57"/>
        <v>#REF!</v>
      </c>
    </row>
    <row r="274" spans="1:16" ht="24.75" customHeight="1" hidden="1">
      <c r="A274" s="305" t="s">
        <v>428</v>
      </c>
      <c r="B274" s="256" t="s">
        <v>427</v>
      </c>
      <c r="C274" s="248">
        <f t="shared" si="60"/>
        <v>0</v>
      </c>
      <c r="D274" s="248">
        <f t="shared" si="61"/>
        <v>0</v>
      </c>
      <c r="E274" s="252">
        <v>0</v>
      </c>
      <c r="F274" s="252">
        <v>0</v>
      </c>
      <c r="G274" s="252">
        <v>0</v>
      </c>
      <c r="H274" s="252">
        <v>0</v>
      </c>
      <c r="I274" s="252">
        <v>0</v>
      </c>
      <c r="J274" s="252">
        <v>0</v>
      </c>
      <c r="K274" s="252">
        <v>0</v>
      </c>
      <c r="L274" s="252">
        <v>0</v>
      </c>
      <c r="M274" s="252" t="e">
        <f>'[4]03'!#REF!+'[4]04'!#REF!</f>
        <v>#REF!</v>
      </c>
      <c r="N274" s="252" t="e">
        <f t="shared" si="56"/>
        <v>#REF!</v>
      </c>
      <c r="O274" s="252" t="e">
        <f>'[4]07'!#REF!</f>
        <v>#REF!</v>
      </c>
      <c r="P274" s="252" t="e">
        <f t="shared" si="57"/>
        <v>#REF!</v>
      </c>
    </row>
    <row r="275" spans="1:16" ht="24.75" customHeight="1" hidden="1">
      <c r="A275" s="305" t="s">
        <v>445</v>
      </c>
      <c r="B275" s="251" t="s">
        <v>429</v>
      </c>
      <c r="C275" s="248">
        <f t="shared" si="60"/>
        <v>45141</v>
      </c>
      <c r="D275" s="248">
        <f t="shared" si="61"/>
        <v>0</v>
      </c>
      <c r="E275" s="252">
        <v>0</v>
      </c>
      <c r="F275" s="252">
        <v>0</v>
      </c>
      <c r="G275" s="252">
        <v>0</v>
      </c>
      <c r="H275" s="252">
        <v>0</v>
      </c>
      <c r="I275" s="252">
        <v>0</v>
      </c>
      <c r="J275" s="252">
        <v>0</v>
      </c>
      <c r="K275" s="252">
        <v>0</v>
      </c>
      <c r="L275" s="252">
        <v>45141</v>
      </c>
      <c r="M275" s="252" t="e">
        <f>'[4]03'!#REF!+'[4]04'!#REF!</f>
        <v>#REF!</v>
      </c>
      <c r="N275" s="252" t="e">
        <f t="shared" si="56"/>
        <v>#REF!</v>
      </c>
      <c r="O275" s="252" t="e">
        <f>'[4]07'!#REF!</f>
        <v>#REF!</v>
      </c>
      <c r="P275" s="252" t="e">
        <f t="shared" si="57"/>
        <v>#REF!</v>
      </c>
    </row>
    <row r="276" spans="1:16" ht="24.75" customHeight="1" hidden="1">
      <c r="A276" s="306" t="s">
        <v>25</v>
      </c>
      <c r="B276" s="254" t="s">
        <v>430</v>
      </c>
      <c r="C276" s="248">
        <f t="shared" si="60"/>
        <v>311726.6</v>
      </c>
      <c r="D276" s="248">
        <f t="shared" si="61"/>
        <v>311726.6</v>
      </c>
      <c r="E276" s="252">
        <v>108751.6</v>
      </c>
      <c r="F276" s="252">
        <v>0</v>
      </c>
      <c r="G276" s="252">
        <v>181987</v>
      </c>
      <c r="H276" s="252">
        <v>15098</v>
      </c>
      <c r="I276" s="252">
        <v>5890</v>
      </c>
      <c r="J276" s="252">
        <v>0</v>
      </c>
      <c r="K276" s="252">
        <v>0</v>
      </c>
      <c r="L276" s="252">
        <v>0</v>
      </c>
      <c r="M276" s="248" t="e">
        <f>'[4]03'!#REF!+'[4]04'!#REF!</f>
        <v>#REF!</v>
      </c>
      <c r="N276" s="248" t="e">
        <f t="shared" si="56"/>
        <v>#REF!</v>
      </c>
      <c r="O276" s="248" t="e">
        <f>'[4]07'!#REF!</f>
        <v>#REF!</v>
      </c>
      <c r="P276" s="248" t="e">
        <f t="shared" si="57"/>
        <v>#REF!</v>
      </c>
    </row>
    <row r="277" spans="1:16" ht="24.75" customHeight="1" hidden="1">
      <c r="A277" s="219" t="s">
        <v>36</v>
      </c>
      <c r="B277" s="288" t="s">
        <v>468</v>
      </c>
      <c r="C277" s="257">
        <f>(C268+C269+C270)/C267</f>
        <v>0.013158584862158889</v>
      </c>
      <c r="D277" s="307">
        <f aca="true" t="shared" si="62" ref="D277:L277">(D268+D269+D270)/D267</f>
        <v>0.468405705313436</v>
      </c>
      <c r="E277" s="257">
        <f t="shared" si="62"/>
        <v>0.0797391456861776</v>
      </c>
      <c r="F277" s="257" t="e">
        <f t="shared" si="62"/>
        <v>#DIV/0!</v>
      </c>
      <c r="G277" s="257">
        <f t="shared" si="62"/>
        <v>0</v>
      </c>
      <c r="H277" s="257">
        <f t="shared" si="62"/>
        <v>0.07865757734661773</v>
      </c>
      <c r="I277" s="257">
        <f t="shared" si="62"/>
        <v>1</v>
      </c>
      <c r="J277" s="257">
        <f t="shared" si="62"/>
        <v>0.8330279857681483</v>
      </c>
      <c r="K277" s="257">
        <f t="shared" si="62"/>
        <v>0.002578586284912124</v>
      </c>
      <c r="L277" s="257">
        <f t="shared" si="62"/>
        <v>0.03939470673194155</v>
      </c>
      <c r="M277" s="239"/>
      <c r="N277" s="289"/>
      <c r="O277" s="289"/>
      <c r="P277" s="289"/>
    </row>
    <row r="278" spans="1:16" ht="17.25" hidden="1">
      <c r="A278" s="680" t="s">
        <v>469</v>
      </c>
      <c r="B278" s="680"/>
      <c r="C278" s="252">
        <f>C261-C264-C265-C266</f>
        <v>0</v>
      </c>
      <c r="D278" s="252">
        <f aca="true" t="shared" si="63" ref="D278:L278">D261-D264-D265-D266</f>
        <v>0</v>
      </c>
      <c r="E278" s="252">
        <f t="shared" si="63"/>
        <v>0</v>
      </c>
      <c r="F278" s="252">
        <f t="shared" si="63"/>
        <v>0</v>
      </c>
      <c r="G278" s="252">
        <f t="shared" si="63"/>
        <v>0</v>
      </c>
      <c r="H278" s="252">
        <f t="shared" si="63"/>
        <v>0</v>
      </c>
      <c r="I278" s="252">
        <f t="shared" si="63"/>
        <v>0</v>
      </c>
      <c r="J278" s="252">
        <f t="shared" si="63"/>
        <v>0</v>
      </c>
      <c r="K278" s="252">
        <f t="shared" si="63"/>
        <v>0</v>
      </c>
      <c r="L278" s="252">
        <f t="shared" si="63"/>
        <v>0</v>
      </c>
      <c r="M278" s="239"/>
      <c r="N278" s="289"/>
      <c r="O278" s="289"/>
      <c r="P278" s="289"/>
    </row>
    <row r="279" spans="1:16" ht="17.25" hidden="1">
      <c r="A279" s="663" t="s">
        <v>470</v>
      </c>
      <c r="B279" s="663"/>
      <c r="C279" s="252">
        <f>C266-C267-C276</f>
        <v>0</v>
      </c>
      <c r="D279" s="252">
        <f aca="true" t="shared" si="64" ref="D279:L279">D266-D267-D276</f>
        <v>0</v>
      </c>
      <c r="E279" s="252">
        <f t="shared" si="64"/>
        <v>0</v>
      </c>
      <c r="F279" s="252">
        <f t="shared" si="64"/>
        <v>0</v>
      </c>
      <c r="G279" s="252">
        <f t="shared" si="64"/>
        <v>0</v>
      </c>
      <c r="H279" s="252">
        <f t="shared" si="64"/>
        <v>0</v>
      </c>
      <c r="I279" s="252">
        <f t="shared" si="64"/>
        <v>0</v>
      </c>
      <c r="J279" s="252">
        <f t="shared" si="64"/>
        <v>0</v>
      </c>
      <c r="K279" s="252">
        <f t="shared" si="64"/>
        <v>0</v>
      </c>
      <c r="L279" s="252">
        <f t="shared" si="64"/>
        <v>0</v>
      </c>
      <c r="M279" s="239"/>
      <c r="N279" s="289"/>
      <c r="O279" s="289"/>
      <c r="P279" s="289"/>
    </row>
    <row r="280" spans="1:16" ht="18.75" hidden="1">
      <c r="A280" s="278"/>
      <c r="B280" s="290" t="s">
        <v>474</v>
      </c>
      <c r="C280" s="290"/>
      <c r="D280" s="291"/>
      <c r="E280" s="291"/>
      <c r="F280" s="291"/>
      <c r="G280" s="664" t="s">
        <v>474</v>
      </c>
      <c r="H280" s="664"/>
      <c r="I280" s="664"/>
      <c r="J280" s="664"/>
      <c r="K280" s="664"/>
      <c r="L280" s="664"/>
      <c r="M280" s="278"/>
      <c r="N280" s="278"/>
      <c r="O280" s="278"/>
      <c r="P280" s="278"/>
    </row>
    <row r="281" spans="1:16" ht="18.75" hidden="1">
      <c r="A281" s="665" t="s">
        <v>471</v>
      </c>
      <c r="B281" s="665"/>
      <c r="C281" s="665"/>
      <c r="D281" s="665"/>
      <c r="E281" s="291"/>
      <c r="F281" s="291"/>
      <c r="G281" s="308"/>
      <c r="H281" s="666" t="s">
        <v>475</v>
      </c>
      <c r="I281" s="666"/>
      <c r="J281" s="666"/>
      <c r="K281" s="666"/>
      <c r="L281" s="666"/>
      <c r="M281" s="278"/>
      <c r="N281" s="278"/>
      <c r="O281" s="278"/>
      <c r="P281" s="278"/>
    </row>
    <row r="282" ht="15" hidden="1"/>
    <row r="283" ht="15" hidden="1"/>
    <row r="284" ht="15" hidden="1"/>
    <row r="285" ht="15" hidden="1"/>
    <row r="286" ht="15" hidden="1"/>
    <row r="287" ht="15" hidden="1"/>
    <row r="288" ht="15" hidden="1"/>
    <row r="289" ht="15" hidden="1"/>
    <row r="290" ht="15" hidden="1"/>
    <row r="291" ht="15" hidden="1"/>
    <row r="292" ht="15" hidden="1"/>
    <row r="293" spans="1:13" ht="16.5" hidden="1">
      <c r="A293" s="693" t="s">
        <v>449</v>
      </c>
      <c r="B293" s="694"/>
      <c r="C293" s="277"/>
      <c r="D293" s="695" t="s">
        <v>371</v>
      </c>
      <c r="E293" s="695"/>
      <c r="F293" s="695"/>
      <c r="G293" s="695"/>
      <c r="H293" s="695"/>
      <c r="I293" s="695"/>
      <c r="J293" s="695"/>
      <c r="K293" s="667"/>
      <c r="L293" s="667"/>
      <c r="M293" s="278"/>
    </row>
    <row r="294" spans="1:13" ht="16.5" hidden="1">
      <c r="A294" s="681" t="s">
        <v>395</v>
      </c>
      <c r="B294" s="681"/>
      <c r="C294" s="681"/>
      <c r="D294" s="695" t="s">
        <v>450</v>
      </c>
      <c r="E294" s="695"/>
      <c r="F294" s="695"/>
      <c r="G294" s="695"/>
      <c r="H294" s="695"/>
      <c r="I294" s="695"/>
      <c r="J294" s="695"/>
      <c r="K294" s="696" t="s">
        <v>482</v>
      </c>
      <c r="L294" s="696"/>
      <c r="M294" s="278"/>
    </row>
    <row r="295" spans="1:13" ht="16.5" hidden="1">
      <c r="A295" s="681" t="s">
        <v>396</v>
      </c>
      <c r="B295" s="681"/>
      <c r="C295" s="234"/>
      <c r="D295" s="682" t="s">
        <v>473</v>
      </c>
      <c r="E295" s="682"/>
      <c r="F295" s="682"/>
      <c r="G295" s="682"/>
      <c r="H295" s="682"/>
      <c r="I295" s="682"/>
      <c r="J295" s="682"/>
      <c r="K295" s="667"/>
      <c r="L295" s="667"/>
      <c r="M295" s="278"/>
    </row>
    <row r="296" spans="1:13" ht="15.75" hidden="1">
      <c r="A296" s="236" t="s">
        <v>397</v>
      </c>
      <c r="B296" s="236"/>
      <c r="C296" s="237"/>
      <c r="D296" s="217"/>
      <c r="E296" s="217"/>
      <c r="F296" s="170"/>
      <c r="G296" s="170"/>
      <c r="H296" s="170"/>
      <c r="I296" s="170"/>
      <c r="J296" s="170"/>
      <c r="K296" s="683"/>
      <c r="L296" s="683"/>
      <c r="M296" s="278"/>
    </row>
    <row r="297" spans="1:13" ht="15.75" hidden="1">
      <c r="A297" s="217"/>
      <c r="B297" s="217" t="s">
        <v>451</v>
      </c>
      <c r="C297" s="217"/>
      <c r="D297" s="217"/>
      <c r="E297" s="217"/>
      <c r="F297" s="217"/>
      <c r="G297" s="217"/>
      <c r="H297" s="217"/>
      <c r="I297" s="217"/>
      <c r="J297" s="217"/>
      <c r="K297" s="684"/>
      <c r="L297" s="684"/>
      <c r="M297" s="278"/>
    </row>
    <row r="298" spans="1:13" ht="15.75" hidden="1">
      <c r="A298" s="591" t="s">
        <v>373</v>
      </c>
      <c r="B298" s="592"/>
      <c r="C298" s="687" t="s">
        <v>18</v>
      </c>
      <c r="D298" s="676" t="s">
        <v>452</v>
      </c>
      <c r="E298" s="676"/>
      <c r="F298" s="676"/>
      <c r="G298" s="676"/>
      <c r="H298" s="676"/>
      <c r="I298" s="676"/>
      <c r="J298" s="676"/>
      <c r="K298" s="676"/>
      <c r="L298" s="676"/>
      <c r="M298" s="278"/>
    </row>
    <row r="299" spans="1:13" ht="15.75" hidden="1">
      <c r="A299" s="593"/>
      <c r="B299" s="594"/>
      <c r="C299" s="687"/>
      <c r="D299" s="688" t="s">
        <v>454</v>
      </c>
      <c r="E299" s="689"/>
      <c r="F299" s="689"/>
      <c r="G299" s="689"/>
      <c r="H299" s="689"/>
      <c r="I299" s="689"/>
      <c r="J299" s="690"/>
      <c r="K299" s="669" t="s">
        <v>455</v>
      </c>
      <c r="L299" s="669" t="s">
        <v>456</v>
      </c>
      <c r="M299" s="278"/>
    </row>
    <row r="300" spans="1:13" ht="15.75" hidden="1">
      <c r="A300" s="593"/>
      <c r="B300" s="594"/>
      <c r="C300" s="687"/>
      <c r="D300" s="672" t="s">
        <v>17</v>
      </c>
      <c r="E300" s="673" t="s">
        <v>7</v>
      </c>
      <c r="F300" s="674"/>
      <c r="G300" s="674"/>
      <c r="H300" s="674"/>
      <c r="I300" s="674"/>
      <c r="J300" s="675"/>
      <c r="K300" s="691"/>
      <c r="L300" s="670"/>
      <c r="M300" s="278"/>
    </row>
    <row r="301" spans="1:16" ht="15.75" hidden="1">
      <c r="A301" s="685"/>
      <c r="B301" s="686"/>
      <c r="C301" s="687"/>
      <c r="D301" s="672"/>
      <c r="E301" s="182" t="s">
        <v>457</v>
      </c>
      <c r="F301" s="182" t="s">
        <v>458</v>
      </c>
      <c r="G301" s="182" t="s">
        <v>459</v>
      </c>
      <c r="H301" s="182" t="s">
        <v>460</v>
      </c>
      <c r="I301" s="182" t="s">
        <v>461</v>
      </c>
      <c r="J301" s="182" t="s">
        <v>462</v>
      </c>
      <c r="K301" s="692"/>
      <c r="L301" s="671"/>
      <c r="M301" s="677" t="s">
        <v>463</v>
      </c>
      <c r="N301" s="677"/>
      <c r="O301" s="677"/>
      <c r="P301" s="677"/>
    </row>
    <row r="302" spans="1:16" ht="15" hidden="1">
      <c r="A302" s="678" t="s">
        <v>6</v>
      </c>
      <c r="B302" s="679"/>
      <c r="C302" s="281">
        <v>1</v>
      </c>
      <c r="D302" s="282">
        <v>2</v>
      </c>
      <c r="E302" s="281">
        <v>3</v>
      </c>
      <c r="F302" s="282">
        <v>4</v>
      </c>
      <c r="G302" s="281">
        <v>5</v>
      </c>
      <c r="H302" s="282">
        <v>6</v>
      </c>
      <c r="I302" s="281">
        <v>7</v>
      </c>
      <c r="J302" s="282">
        <v>8</v>
      </c>
      <c r="K302" s="281">
        <v>9</v>
      </c>
      <c r="L302" s="282">
        <v>10</v>
      </c>
      <c r="M302" s="283" t="s">
        <v>464</v>
      </c>
      <c r="N302" s="284" t="s">
        <v>465</v>
      </c>
      <c r="O302" s="284" t="s">
        <v>466</v>
      </c>
      <c r="P302" s="284" t="s">
        <v>467</v>
      </c>
    </row>
    <row r="303" spans="1:16" ht="24.75" customHeight="1" hidden="1">
      <c r="A303" s="304" t="s">
        <v>0</v>
      </c>
      <c r="B303" s="247" t="s">
        <v>410</v>
      </c>
      <c r="C303" s="248">
        <f>C304+C305</f>
        <v>394761</v>
      </c>
      <c r="D303" s="248">
        <f aca="true" t="shared" si="65" ref="D303:L303">D304+D305</f>
        <v>89648</v>
      </c>
      <c r="E303" s="248">
        <f t="shared" si="65"/>
        <v>48513</v>
      </c>
      <c r="F303" s="248">
        <f t="shared" si="65"/>
        <v>0</v>
      </c>
      <c r="G303" s="248">
        <f t="shared" si="65"/>
        <v>34900</v>
      </c>
      <c r="H303" s="248">
        <f t="shared" si="65"/>
        <v>200</v>
      </c>
      <c r="I303" s="248">
        <f t="shared" si="65"/>
        <v>0</v>
      </c>
      <c r="J303" s="248">
        <f t="shared" si="65"/>
        <v>6035</v>
      </c>
      <c r="K303" s="248">
        <f t="shared" si="65"/>
        <v>0</v>
      </c>
      <c r="L303" s="248">
        <f t="shared" si="65"/>
        <v>305113</v>
      </c>
      <c r="M303" s="248" t="e">
        <f>'[4]03'!#REF!+'[4]04'!#REF!</f>
        <v>#REF!</v>
      </c>
      <c r="N303" s="248" t="e">
        <f>C303-M303</f>
        <v>#REF!</v>
      </c>
      <c r="O303" s="248" t="e">
        <f>'[4]07'!#REF!</f>
        <v>#REF!</v>
      </c>
      <c r="P303" s="248" t="e">
        <f>C303-O303</f>
        <v>#REF!</v>
      </c>
    </row>
    <row r="304" spans="1:16" ht="24.75" customHeight="1" hidden="1">
      <c r="A304" s="305">
        <v>1</v>
      </c>
      <c r="B304" s="251" t="s">
        <v>411</v>
      </c>
      <c r="C304" s="248">
        <f>D304+K304+L304</f>
        <v>139828</v>
      </c>
      <c r="D304" s="248">
        <f>E304+F304+G304+H304+I304+J304</f>
        <v>48342</v>
      </c>
      <c r="E304" s="252">
        <v>28442</v>
      </c>
      <c r="F304" s="252"/>
      <c r="G304" s="252">
        <v>19900</v>
      </c>
      <c r="H304" s="252"/>
      <c r="I304" s="252"/>
      <c r="J304" s="252"/>
      <c r="K304" s="252"/>
      <c r="L304" s="252">
        <v>91486</v>
      </c>
      <c r="M304" s="252" t="e">
        <f>'[4]03'!#REF!+'[4]04'!#REF!</f>
        <v>#REF!</v>
      </c>
      <c r="N304" s="252" t="e">
        <f aca="true" t="shared" si="66" ref="N304:N318">C304-M304</f>
        <v>#REF!</v>
      </c>
      <c r="O304" s="252" t="e">
        <f>'[4]07'!#REF!</f>
        <v>#REF!</v>
      </c>
      <c r="P304" s="252" t="e">
        <f aca="true" t="shared" si="67" ref="P304:P318">C304-O304</f>
        <v>#REF!</v>
      </c>
    </row>
    <row r="305" spans="1:16" ht="24.75" customHeight="1" hidden="1">
      <c r="A305" s="305">
        <v>2</v>
      </c>
      <c r="B305" s="251" t="s">
        <v>412</v>
      </c>
      <c r="C305" s="248">
        <f>D305+K305+L305</f>
        <v>254933</v>
      </c>
      <c r="D305" s="248">
        <f>E305+F305+G305+H305+I305+J305</f>
        <v>41306</v>
      </c>
      <c r="E305" s="252">
        <v>20071</v>
      </c>
      <c r="F305" s="252">
        <v>0</v>
      </c>
      <c r="G305" s="252">
        <v>15000</v>
      </c>
      <c r="H305" s="252">
        <v>200</v>
      </c>
      <c r="I305" s="252">
        <v>0</v>
      </c>
      <c r="J305" s="252">
        <v>6035</v>
      </c>
      <c r="K305" s="252">
        <v>0</v>
      </c>
      <c r="L305" s="252">
        <v>213627</v>
      </c>
      <c r="M305" s="252" t="e">
        <f>'[4]03'!#REF!+'[4]04'!#REF!</f>
        <v>#REF!</v>
      </c>
      <c r="N305" s="252" t="e">
        <f t="shared" si="66"/>
        <v>#REF!</v>
      </c>
      <c r="O305" s="252" t="e">
        <f>'[4]07'!#REF!</f>
        <v>#REF!</v>
      </c>
      <c r="P305" s="252" t="e">
        <f t="shared" si="67"/>
        <v>#REF!</v>
      </c>
    </row>
    <row r="306" spans="1:16" ht="24.75" customHeight="1" hidden="1">
      <c r="A306" s="306" t="s">
        <v>1</v>
      </c>
      <c r="B306" s="254" t="s">
        <v>413</v>
      </c>
      <c r="C306" s="248">
        <f>D306+K306+L306</f>
        <v>0</v>
      </c>
      <c r="D306" s="248">
        <f>E306+F306+G306+H306+I306+J306</f>
        <v>0</v>
      </c>
      <c r="E306" s="252">
        <v>0</v>
      </c>
      <c r="F306" s="252">
        <v>0</v>
      </c>
      <c r="G306" s="252">
        <v>0</v>
      </c>
      <c r="H306" s="252">
        <v>0</v>
      </c>
      <c r="I306" s="252">
        <v>0</v>
      </c>
      <c r="J306" s="252">
        <v>0</v>
      </c>
      <c r="K306" s="252">
        <v>0</v>
      </c>
      <c r="L306" s="252">
        <v>0</v>
      </c>
      <c r="M306" s="252" t="e">
        <f>'[4]03'!#REF!+'[4]04'!#REF!</f>
        <v>#REF!</v>
      </c>
      <c r="N306" s="252" t="e">
        <f t="shared" si="66"/>
        <v>#REF!</v>
      </c>
      <c r="O306" s="252" t="e">
        <f>'[4]07'!#REF!</f>
        <v>#REF!</v>
      </c>
      <c r="P306" s="252" t="e">
        <f t="shared" si="67"/>
        <v>#REF!</v>
      </c>
    </row>
    <row r="307" spans="1:16" ht="24.75" customHeight="1" hidden="1">
      <c r="A307" s="306" t="s">
        <v>369</v>
      </c>
      <c r="B307" s="254" t="s">
        <v>414</v>
      </c>
      <c r="C307" s="248">
        <f>D307+K307+L307</f>
        <v>0</v>
      </c>
      <c r="D307" s="248">
        <f>E307+F307+G307+H307+I307+J307</f>
        <v>0</v>
      </c>
      <c r="E307" s="252">
        <v>0</v>
      </c>
      <c r="F307" s="252">
        <v>0</v>
      </c>
      <c r="G307" s="252">
        <v>0</v>
      </c>
      <c r="H307" s="252">
        <v>0</v>
      </c>
      <c r="I307" s="252">
        <v>0</v>
      </c>
      <c r="J307" s="252">
        <v>0</v>
      </c>
      <c r="K307" s="252">
        <v>0</v>
      </c>
      <c r="L307" s="252">
        <v>0</v>
      </c>
      <c r="M307" s="252" t="e">
        <f>'[4]03'!#REF!+'[4]04'!#REF!</f>
        <v>#REF!</v>
      </c>
      <c r="N307" s="252" t="e">
        <f t="shared" si="66"/>
        <v>#REF!</v>
      </c>
      <c r="O307" s="252" t="e">
        <f>'[4]07'!#REF!</f>
        <v>#REF!</v>
      </c>
      <c r="P307" s="252" t="e">
        <f t="shared" si="67"/>
        <v>#REF!</v>
      </c>
    </row>
    <row r="308" spans="1:16" ht="24.75" customHeight="1" hidden="1">
      <c r="A308" s="306" t="s">
        <v>415</v>
      </c>
      <c r="B308" s="254" t="s">
        <v>324</v>
      </c>
      <c r="C308" s="248">
        <f>C309+C318</f>
        <v>394761</v>
      </c>
      <c r="D308" s="248">
        <f aca="true" t="shared" si="68" ref="D308:L308">D309+D318</f>
        <v>89648</v>
      </c>
      <c r="E308" s="248">
        <f t="shared" si="68"/>
        <v>48513</v>
      </c>
      <c r="F308" s="248">
        <f t="shared" si="68"/>
        <v>0</v>
      </c>
      <c r="G308" s="248">
        <f t="shared" si="68"/>
        <v>34900</v>
      </c>
      <c r="H308" s="248">
        <f t="shared" si="68"/>
        <v>200</v>
      </c>
      <c r="I308" s="248">
        <f t="shared" si="68"/>
        <v>0</v>
      </c>
      <c r="J308" s="248">
        <f t="shared" si="68"/>
        <v>6035</v>
      </c>
      <c r="K308" s="248">
        <f t="shared" si="68"/>
        <v>0</v>
      </c>
      <c r="L308" s="248">
        <f t="shared" si="68"/>
        <v>305113</v>
      </c>
      <c r="M308" s="248" t="e">
        <f>'[4]03'!#REF!+'[4]04'!#REF!</f>
        <v>#REF!</v>
      </c>
      <c r="N308" s="248" t="e">
        <f t="shared" si="66"/>
        <v>#REF!</v>
      </c>
      <c r="O308" s="248" t="e">
        <f>'[4]07'!#REF!</f>
        <v>#REF!</v>
      </c>
      <c r="P308" s="248" t="e">
        <f t="shared" si="67"/>
        <v>#REF!</v>
      </c>
    </row>
    <row r="309" spans="1:16" ht="24.75" customHeight="1" hidden="1">
      <c r="A309" s="306" t="s">
        <v>24</v>
      </c>
      <c r="B309" s="255" t="s">
        <v>416</v>
      </c>
      <c r="C309" s="248">
        <f>SUM(C310:C317)</f>
        <v>346419</v>
      </c>
      <c r="D309" s="248">
        <f aca="true" t="shared" si="69" ref="D309:L309">SUM(D310:D317)</f>
        <v>41306</v>
      </c>
      <c r="E309" s="248">
        <f t="shared" si="69"/>
        <v>20071</v>
      </c>
      <c r="F309" s="248">
        <f t="shared" si="69"/>
        <v>0</v>
      </c>
      <c r="G309" s="248">
        <f t="shared" si="69"/>
        <v>15000</v>
      </c>
      <c r="H309" s="248">
        <f t="shared" si="69"/>
        <v>200</v>
      </c>
      <c r="I309" s="248">
        <f t="shared" si="69"/>
        <v>0</v>
      </c>
      <c r="J309" s="248">
        <f t="shared" si="69"/>
        <v>6035</v>
      </c>
      <c r="K309" s="248">
        <f t="shared" si="69"/>
        <v>0</v>
      </c>
      <c r="L309" s="248">
        <f t="shared" si="69"/>
        <v>305113</v>
      </c>
      <c r="M309" s="248" t="e">
        <f>'[4]03'!#REF!+'[4]04'!#REF!</f>
        <v>#REF!</v>
      </c>
      <c r="N309" s="248" t="e">
        <f t="shared" si="66"/>
        <v>#REF!</v>
      </c>
      <c r="O309" s="248" t="e">
        <f>'[4]07'!#REF!</f>
        <v>#REF!</v>
      </c>
      <c r="P309" s="248" t="e">
        <f t="shared" si="67"/>
        <v>#REF!</v>
      </c>
    </row>
    <row r="310" spans="1:16" ht="24.75" customHeight="1" hidden="1">
      <c r="A310" s="305" t="s">
        <v>417</v>
      </c>
      <c r="B310" s="251" t="s">
        <v>358</v>
      </c>
      <c r="C310" s="248">
        <f aca="true" t="shared" si="70" ref="C310:C318">D310+K310+L310</f>
        <v>110738</v>
      </c>
      <c r="D310" s="248">
        <f aca="true" t="shared" si="71" ref="D310:D318">E310+F310+G310+H310+I310+J310</f>
        <v>31691</v>
      </c>
      <c r="E310" s="252">
        <v>12757</v>
      </c>
      <c r="F310" s="252">
        <v>0</v>
      </c>
      <c r="G310" s="252">
        <v>13000</v>
      </c>
      <c r="H310" s="252">
        <v>200</v>
      </c>
      <c r="I310" s="252">
        <v>0</v>
      </c>
      <c r="J310" s="252">
        <v>5734</v>
      </c>
      <c r="K310" s="252">
        <v>0</v>
      </c>
      <c r="L310" s="252">
        <v>79047</v>
      </c>
      <c r="M310" s="252" t="e">
        <f>'[4]03'!#REF!+'[4]04'!#REF!</f>
        <v>#REF!</v>
      </c>
      <c r="N310" s="252" t="e">
        <f t="shared" si="66"/>
        <v>#REF!</v>
      </c>
      <c r="O310" s="252" t="e">
        <f>'[4]07'!#REF!</f>
        <v>#REF!</v>
      </c>
      <c r="P310" s="252" t="e">
        <f t="shared" si="67"/>
        <v>#REF!</v>
      </c>
    </row>
    <row r="311" spans="1:16" ht="24.75" customHeight="1" hidden="1">
      <c r="A311" s="305" t="s">
        <v>418</v>
      </c>
      <c r="B311" s="251" t="s">
        <v>419</v>
      </c>
      <c r="C311" s="248">
        <f t="shared" si="70"/>
        <v>0</v>
      </c>
      <c r="D311" s="248">
        <f t="shared" si="71"/>
        <v>0</v>
      </c>
      <c r="E311" s="252">
        <v>0</v>
      </c>
      <c r="F311" s="252">
        <v>0</v>
      </c>
      <c r="G311" s="252">
        <v>0</v>
      </c>
      <c r="H311" s="252">
        <v>0</v>
      </c>
      <c r="I311" s="252">
        <v>0</v>
      </c>
      <c r="J311" s="252">
        <v>0</v>
      </c>
      <c r="K311" s="252">
        <v>0</v>
      </c>
      <c r="L311" s="252">
        <v>0</v>
      </c>
      <c r="M311" s="252" t="e">
        <f>'[4]03'!#REF!+'[4]04'!#REF!</f>
        <v>#REF!</v>
      </c>
      <c r="N311" s="252" t="e">
        <f t="shared" si="66"/>
        <v>#REF!</v>
      </c>
      <c r="O311" s="252" t="e">
        <f>'[4]07'!#REF!</f>
        <v>#REF!</v>
      </c>
      <c r="P311" s="252" t="e">
        <f t="shared" si="67"/>
        <v>#REF!</v>
      </c>
    </row>
    <row r="312" spans="1:16" ht="24.75" customHeight="1" hidden="1">
      <c r="A312" s="305" t="s">
        <v>420</v>
      </c>
      <c r="B312" s="251" t="s">
        <v>444</v>
      </c>
      <c r="C312" s="248">
        <f t="shared" si="70"/>
        <v>0</v>
      </c>
      <c r="D312" s="248">
        <f t="shared" si="71"/>
        <v>0</v>
      </c>
      <c r="E312" s="252">
        <v>0</v>
      </c>
      <c r="F312" s="252">
        <v>0</v>
      </c>
      <c r="G312" s="252">
        <v>0</v>
      </c>
      <c r="H312" s="252">
        <v>0</v>
      </c>
      <c r="I312" s="252">
        <v>0</v>
      </c>
      <c r="J312" s="252">
        <v>0</v>
      </c>
      <c r="K312" s="252">
        <v>0</v>
      </c>
      <c r="L312" s="252">
        <v>0</v>
      </c>
      <c r="M312" s="252" t="e">
        <f>'[4]03'!#REF!</f>
        <v>#REF!</v>
      </c>
      <c r="N312" s="252" t="e">
        <f t="shared" si="66"/>
        <v>#REF!</v>
      </c>
      <c r="O312" s="252" t="e">
        <f>'[4]07'!#REF!</f>
        <v>#REF!</v>
      </c>
      <c r="P312" s="252" t="e">
        <f t="shared" si="67"/>
        <v>#REF!</v>
      </c>
    </row>
    <row r="313" spans="1:16" ht="24.75" customHeight="1" hidden="1">
      <c r="A313" s="305" t="s">
        <v>422</v>
      </c>
      <c r="B313" s="251" t="s">
        <v>421</v>
      </c>
      <c r="C313" s="248">
        <f t="shared" si="70"/>
        <v>165795</v>
      </c>
      <c r="D313" s="248">
        <f t="shared" si="71"/>
        <v>9615</v>
      </c>
      <c r="E313" s="252">
        <v>7314</v>
      </c>
      <c r="F313" s="252">
        <v>0</v>
      </c>
      <c r="G313" s="252">
        <v>2000</v>
      </c>
      <c r="H313" s="252">
        <v>0</v>
      </c>
      <c r="I313" s="252">
        <v>0</v>
      </c>
      <c r="J313" s="252">
        <v>301</v>
      </c>
      <c r="K313" s="252">
        <v>0</v>
      </c>
      <c r="L313" s="252">
        <v>156180</v>
      </c>
      <c r="M313" s="252" t="e">
        <f>'[4]03'!#REF!+'[4]04'!#REF!</f>
        <v>#REF!</v>
      </c>
      <c r="N313" s="252" t="e">
        <f t="shared" si="66"/>
        <v>#REF!</v>
      </c>
      <c r="O313" s="252" t="e">
        <f>'[4]07'!#REF!</f>
        <v>#REF!</v>
      </c>
      <c r="P313" s="252" t="e">
        <f t="shared" si="67"/>
        <v>#REF!</v>
      </c>
    </row>
    <row r="314" spans="1:16" ht="24.75" customHeight="1" hidden="1">
      <c r="A314" s="305" t="s">
        <v>424</v>
      </c>
      <c r="B314" s="251" t="s">
        <v>423</v>
      </c>
      <c r="C314" s="248">
        <f t="shared" si="70"/>
        <v>69886</v>
      </c>
      <c r="D314" s="248">
        <f t="shared" si="71"/>
        <v>0</v>
      </c>
      <c r="E314" s="252">
        <v>0</v>
      </c>
      <c r="F314" s="252">
        <v>0</v>
      </c>
      <c r="G314" s="252">
        <v>0</v>
      </c>
      <c r="H314" s="252">
        <v>0</v>
      </c>
      <c r="I314" s="252">
        <v>0</v>
      </c>
      <c r="J314" s="252">
        <v>0</v>
      </c>
      <c r="K314" s="252">
        <v>0</v>
      </c>
      <c r="L314" s="252">
        <v>69886</v>
      </c>
      <c r="M314" s="252" t="e">
        <f>'[4]03'!#REF!+'[4]04'!#REF!</f>
        <v>#REF!</v>
      </c>
      <c r="N314" s="252" t="e">
        <f t="shared" si="66"/>
        <v>#REF!</v>
      </c>
      <c r="O314" s="252" t="e">
        <f>'[4]07'!#REF!</f>
        <v>#REF!</v>
      </c>
      <c r="P314" s="252" t="e">
        <f t="shared" si="67"/>
        <v>#REF!</v>
      </c>
    </row>
    <row r="315" spans="1:16" ht="24.75" customHeight="1" hidden="1">
      <c r="A315" s="305" t="s">
        <v>426</v>
      </c>
      <c r="B315" s="251" t="s">
        <v>425</v>
      </c>
      <c r="C315" s="248">
        <f t="shared" si="70"/>
        <v>0</v>
      </c>
      <c r="D315" s="248">
        <f t="shared" si="71"/>
        <v>0</v>
      </c>
      <c r="E315" s="252">
        <v>0</v>
      </c>
      <c r="F315" s="252">
        <v>0</v>
      </c>
      <c r="G315" s="252">
        <v>0</v>
      </c>
      <c r="H315" s="252">
        <v>0</v>
      </c>
      <c r="I315" s="252">
        <v>0</v>
      </c>
      <c r="J315" s="252">
        <v>0</v>
      </c>
      <c r="K315" s="252">
        <v>0</v>
      </c>
      <c r="L315" s="252">
        <v>0</v>
      </c>
      <c r="M315" s="252" t="e">
        <f>'[4]03'!#REF!+'[4]04'!#REF!</f>
        <v>#REF!</v>
      </c>
      <c r="N315" s="252" t="e">
        <f t="shared" si="66"/>
        <v>#REF!</v>
      </c>
      <c r="O315" s="252" t="e">
        <f>'[4]07'!#REF!</f>
        <v>#REF!</v>
      </c>
      <c r="P315" s="252" t="e">
        <f t="shared" si="67"/>
        <v>#REF!</v>
      </c>
    </row>
    <row r="316" spans="1:16" ht="24.75" customHeight="1" hidden="1">
      <c r="A316" s="305" t="s">
        <v>428</v>
      </c>
      <c r="B316" s="256" t="s">
        <v>427</v>
      </c>
      <c r="C316" s="248">
        <f t="shared" si="70"/>
        <v>0</v>
      </c>
      <c r="D316" s="248">
        <f t="shared" si="71"/>
        <v>0</v>
      </c>
      <c r="E316" s="252">
        <v>0</v>
      </c>
      <c r="F316" s="252">
        <v>0</v>
      </c>
      <c r="G316" s="252">
        <v>0</v>
      </c>
      <c r="H316" s="252">
        <v>0</v>
      </c>
      <c r="I316" s="252">
        <v>0</v>
      </c>
      <c r="J316" s="252">
        <v>0</v>
      </c>
      <c r="K316" s="252">
        <v>0</v>
      </c>
      <c r="L316" s="252">
        <v>0</v>
      </c>
      <c r="M316" s="252" t="e">
        <f>'[4]03'!#REF!+'[4]04'!#REF!</f>
        <v>#REF!</v>
      </c>
      <c r="N316" s="252" t="e">
        <f t="shared" si="66"/>
        <v>#REF!</v>
      </c>
      <c r="O316" s="252" t="e">
        <f>'[4]07'!#REF!</f>
        <v>#REF!</v>
      </c>
      <c r="P316" s="252" t="e">
        <f t="shared" si="67"/>
        <v>#REF!</v>
      </c>
    </row>
    <row r="317" spans="1:16" ht="24.75" customHeight="1" hidden="1">
      <c r="A317" s="305" t="s">
        <v>445</v>
      </c>
      <c r="B317" s="251" t="s">
        <v>429</v>
      </c>
      <c r="C317" s="248">
        <f t="shared" si="70"/>
        <v>0</v>
      </c>
      <c r="D317" s="248">
        <f t="shared" si="71"/>
        <v>0</v>
      </c>
      <c r="E317" s="252">
        <v>0</v>
      </c>
      <c r="F317" s="252">
        <v>0</v>
      </c>
      <c r="G317" s="252">
        <v>0</v>
      </c>
      <c r="H317" s="252">
        <v>0</v>
      </c>
      <c r="I317" s="252">
        <v>0</v>
      </c>
      <c r="J317" s="252">
        <v>0</v>
      </c>
      <c r="K317" s="252">
        <v>0</v>
      </c>
      <c r="L317" s="252">
        <v>0</v>
      </c>
      <c r="M317" s="252" t="e">
        <f>'[4]03'!#REF!+'[4]04'!#REF!</f>
        <v>#REF!</v>
      </c>
      <c r="N317" s="252" t="e">
        <f t="shared" si="66"/>
        <v>#REF!</v>
      </c>
      <c r="O317" s="252" t="e">
        <f>'[4]07'!#REF!</f>
        <v>#REF!</v>
      </c>
      <c r="P317" s="252" t="e">
        <f t="shared" si="67"/>
        <v>#REF!</v>
      </c>
    </row>
    <row r="318" spans="1:16" ht="24.75" customHeight="1" hidden="1">
      <c r="A318" s="306" t="s">
        <v>25</v>
      </c>
      <c r="B318" s="254" t="s">
        <v>430</v>
      </c>
      <c r="C318" s="248">
        <f t="shared" si="70"/>
        <v>48342</v>
      </c>
      <c r="D318" s="248">
        <f t="shared" si="71"/>
        <v>48342</v>
      </c>
      <c r="E318" s="252">
        <v>28442</v>
      </c>
      <c r="F318" s="252">
        <v>0</v>
      </c>
      <c r="G318" s="252">
        <v>19900</v>
      </c>
      <c r="H318" s="252">
        <v>0</v>
      </c>
      <c r="I318" s="252">
        <v>0</v>
      </c>
      <c r="J318" s="252">
        <v>0</v>
      </c>
      <c r="K318" s="252">
        <v>0</v>
      </c>
      <c r="L318" s="252">
        <v>0</v>
      </c>
      <c r="M318" s="248" t="e">
        <f>'[4]03'!#REF!+'[4]04'!#REF!</f>
        <v>#REF!</v>
      </c>
      <c r="N318" s="248" t="e">
        <f t="shared" si="66"/>
        <v>#REF!</v>
      </c>
      <c r="O318" s="248" t="e">
        <f>'[4]07'!#REF!</f>
        <v>#REF!</v>
      </c>
      <c r="P318" s="248" t="e">
        <f t="shared" si="67"/>
        <v>#REF!</v>
      </c>
    </row>
    <row r="319" spans="1:16" ht="24.75" customHeight="1" hidden="1">
      <c r="A319" s="219" t="s">
        <v>36</v>
      </c>
      <c r="B319" s="288" t="s">
        <v>468</v>
      </c>
      <c r="C319" s="257">
        <f>(C310+C311+C312)/C309</f>
        <v>0.3196649144533065</v>
      </c>
      <c r="D319" s="307">
        <f aca="true" t="shared" si="72" ref="D319:L319">(D310+D311+D312)/D309</f>
        <v>0.7672251004696654</v>
      </c>
      <c r="E319" s="257">
        <f t="shared" si="72"/>
        <v>0.6355936425688805</v>
      </c>
      <c r="F319" s="257" t="e">
        <f t="shared" si="72"/>
        <v>#DIV/0!</v>
      </c>
      <c r="G319" s="257">
        <f t="shared" si="72"/>
        <v>0.8666666666666667</v>
      </c>
      <c r="H319" s="257">
        <f t="shared" si="72"/>
        <v>1</v>
      </c>
      <c r="I319" s="257" t="e">
        <f t="shared" si="72"/>
        <v>#DIV/0!</v>
      </c>
      <c r="J319" s="257">
        <f t="shared" si="72"/>
        <v>0.9501242750621375</v>
      </c>
      <c r="K319" s="257" t="e">
        <f t="shared" si="72"/>
        <v>#DIV/0!</v>
      </c>
      <c r="L319" s="257">
        <f t="shared" si="72"/>
        <v>0.2590745068220626</v>
      </c>
      <c r="M319" s="239"/>
      <c r="N319" s="289"/>
      <c r="O319" s="289"/>
      <c r="P319" s="289"/>
    </row>
    <row r="320" spans="1:16" ht="17.25" hidden="1">
      <c r="A320" s="680" t="s">
        <v>469</v>
      </c>
      <c r="B320" s="680"/>
      <c r="C320" s="252">
        <f>C303-C306-C307-C308</f>
        <v>0</v>
      </c>
      <c r="D320" s="252">
        <f aca="true" t="shared" si="73" ref="D320:L320">D303-D306-D307-D308</f>
        <v>0</v>
      </c>
      <c r="E320" s="252">
        <f t="shared" si="73"/>
        <v>0</v>
      </c>
      <c r="F320" s="252">
        <f t="shared" si="73"/>
        <v>0</v>
      </c>
      <c r="G320" s="252">
        <f t="shared" si="73"/>
        <v>0</v>
      </c>
      <c r="H320" s="252">
        <f t="shared" si="73"/>
        <v>0</v>
      </c>
      <c r="I320" s="252">
        <f t="shared" si="73"/>
        <v>0</v>
      </c>
      <c r="J320" s="252">
        <f t="shared" si="73"/>
        <v>0</v>
      </c>
      <c r="K320" s="252">
        <f t="shared" si="73"/>
        <v>0</v>
      </c>
      <c r="L320" s="252">
        <f t="shared" si="73"/>
        <v>0</v>
      </c>
      <c r="M320" s="239"/>
      <c r="N320" s="289"/>
      <c r="O320" s="289"/>
      <c r="P320" s="289"/>
    </row>
    <row r="321" spans="1:16" ht="17.25" hidden="1">
      <c r="A321" s="663" t="s">
        <v>470</v>
      </c>
      <c r="B321" s="663"/>
      <c r="C321" s="252">
        <f>C308-C309-C318</f>
        <v>0</v>
      </c>
      <c r="D321" s="252">
        <f aca="true" t="shared" si="74" ref="D321:L321">D308-D309-D318</f>
        <v>0</v>
      </c>
      <c r="E321" s="252">
        <f t="shared" si="74"/>
        <v>0</v>
      </c>
      <c r="F321" s="252">
        <f t="shared" si="74"/>
        <v>0</v>
      </c>
      <c r="G321" s="252">
        <f t="shared" si="74"/>
        <v>0</v>
      </c>
      <c r="H321" s="252">
        <f t="shared" si="74"/>
        <v>0</v>
      </c>
      <c r="I321" s="252">
        <f t="shared" si="74"/>
        <v>0</v>
      </c>
      <c r="J321" s="252">
        <f t="shared" si="74"/>
        <v>0</v>
      </c>
      <c r="K321" s="252">
        <f t="shared" si="74"/>
        <v>0</v>
      </c>
      <c r="L321" s="252">
        <f t="shared" si="74"/>
        <v>0</v>
      </c>
      <c r="M321" s="239"/>
      <c r="N321" s="289"/>
      <c r="O321" s="289"/>
      <c r="P321" s="289"/>
    </row>
    <row r="322" spans="1:16" ht="18.75" hidden="1">
      <c r="A322" s="278"/>
      <c r="B322" s="290" t="s">
        <v>474</v>
      </c>
      <c r="C322" s="290"/>
      <c r="D322" s="291"/>
      <c r="E322" s="291"/>
      <c r="F322" s="291"/>
      <c r="G322" s="664" t="s">
        <v>474</v>
      </c>
      <c r="H322" s="664"/>
      <c r="I322" s="664"/>
      <c r="J322" s="664"/>
      <c r="K322" s="664"/>
      <c r="L322" s="664"/>
      <c r="M322" s="278"/>
      <c r="N322" s="278"/>
      <c r="O322" s="278"/>
      <c r="P322" s="278"/>
    </row>
    <row r="323" spans="1:16" ht="18.75" hidden="1">
      <c r="A323" s="665" t="s">
        <v>471</v>
      </c>
      <c r="B323" s="665"/>
      <c r="C323" s="665"/>
      <c r="D323" s="665"/>
      <c r="E323" s="291"/>
      <c r="F323" s="291"/>
      <c r="G323" s="308"/>
      <c r="H323" s="666" t="s">
        <v>475</v>
      </c>
      <c r="I323" s="666"/>
      <c r="J323" s="666"/>
      <c r="K323" s="666"/>
      <c r="L323" s="666"/>
      <c r="M323" s="278"/>
      <c r="N323" s="278"/>
      <c r="O323" s="278"/>
      <c r="P323" s="278"/>
    </row>
    <row r="324" ht="15" hidden="1"/>
    <row r="325" ht="15" hidden="1"/>
    <row r="326" ht="15" hidden="1"/>
    <row r="327" ht="15" hidden="1"/>
    <row r="328" ht="15" hidden="1"/>
    <row r="329" ht="15" hidden="1"/>
    <row r="330" ht="15" hidden="1"/>
    <row r="331" ht="15" hidden="1"/>
    <row r="332" ht="15" hidden="1"/>
    <row r="333" ht="15" hidden="1"/>
    <row r="334" ht="15" hidden="1"/>
    <row r="335" ht="15" hidden="1"/>
    <row r="336" spans="1:13" ht="16.5" hidden="1">
      <c r="A336" s="693" t="s">
        <v>449</v>
      </c>
      <c r="B336" s="694"/>
      <c r="C336" s="277"/>
      <c r="D336" s="695" t="s">
        <v>371</v>
      </c>
      <c r="E336" s="695"/>
      <c r="F336" s="695"/>
      <c r="G336" s="695"/>
      <c r="H336" s="695"/>
      <c r="I336" s="695"/>
      <c r="J336" s="695"/>
      <c r="K336" s="667"/>
      <c r="L336" s="667"/>
      <c r="M336" s="278"/>
    </row>
    <row r="337" spans="1:13" ht="16.5" hidden="1">
      <c r="A337" s="681" t="s">
        <v>395</v>
      </c>
      <c r="B337" s="681"/>
      <c r="C337" s="681"/>
      <c r="D337" s="695" t="s">
        <v>450</v>
      </c>
      <c r="E337" s="695"/>
      <c r="F337" s="695"/>
      <c r="G337" s="695"/>
      <c r="H337" s="695"/>
      <c r="I337" s="695"/>
      <c r="J337" s="695"/>
      <c r="K337" s="696" t="s">
        <v>483</v>
      </c>
      <c r="L337" s="696"/>
      <c r="M337" s="278"/>
    </row>
    <row r="338" spans="1:13" ht="16.5" hidden="1">
      <c r="A338" s="681" t="s">
        <v>396</v>
      </c>
      <c r="B338" s="681"/>
      <c r="C338" s="234"/>
      <c r="D338" s="682" t="s">
        <v>478</v>
      </c>
      <c r="E338" s="682"/>
      <c r="F338" s="682"/>
      <c r="G338" s="682"/>
      <c r="H338" s="682"/>
      <c r="I338" s="682"/>
      <c r="J338" s="682"/>
      <c r="K338" s="667"/>
      <c r="L338" s="667"/>
      <c r="M338" s="278"/>
    </row>
    <row r="339" spans="1:13" ht="15.75" hidden="1">
      <c r="A339" s="236" t="s">
        <v>397</v>
      </c>
      <c r="B339" s="236"/>
      <c r="C339" s="237"/>
      <c r="D339" s="217"/>
      <c r="E339" s="217"/>
      <c r="F339" s="170"/>
      <c r="G339" s="170"/>
      <c r="H339" s="170"/>
      <c r="I339" s="170"/>
      <c r="J339" s="170"/>
      <c r="K339" s="683"/>
      <c r="L339" s="683"/>
      <c r="M339" s="278"/>
    </row>
    <row r="340" spans="1:13" ht="15.75" hidden="1">
      <c r="A340" s="217"/>
      <c r="B340" s="217" t="s">
        <v>451</v>
      </c>
      <c r="C340" s="217"/>
      <c r="D340" s="217"/>
      <c r="E340" s="217"/>
      <c r="F340" s="217"/>
      <c r="G340" s="217"/>
      <c r="H340" s="217"/>
      <c r="I340" s="217"/>
      <c r="J340" s="217"/>
      <c r="K340" s="684"/>
      <c r="L340" s="684"/>
      <c r="M340" s="278"/>
    </row>
    <row r="341" spans="1:13" ht="15.75" hidden="1">
      <c r="A341" s="591" t="s">
        <v>373</v>
      </c>
      <c r="B341" s="592"/>
      <c r="C341" s="687" t="s">
        <v>18</v>
      </c>
      <c r="D341" s="676" t="s">
        <v>452</v>
      </c>
      <c r="E341" s="676"/>
      <c r="F341" s="676"/>
      <c r="G341" s="676"/>
      <c r="H341" s="676"/>
      <c r="I341" s="676"/>
      <c r="J341" s="676"/>
      <c r="K341" s="676"/>
      <c r="L341" s="676"/>
      <c r="M341" s="278"/>
    </row>
    <row r="342" spans="1:13" ht="15.75" hidden="1">
      <c r="A342" s="593"/>
      <c r="B342" s="594"/>
      <c r="C342" s="687"/>
      <c r="D342" s="688" t="s">
        <v>454</v>
      </c>
      <c r="E342" s="689"/>
      <c r="F342" s="689"/>
      <c r="G342" s="689"/>
      <c r="H342" s="689"/>
      <c r="I342" s="689"/>
      <c r="J342" s="690"/>
      <c r="K342" s="669" t="s">
        <v>455</v>
      </c>
      <c r="L342" s="669" t="s">
        <v>456</v>
      </c>
      <c r="M342" s="278"/>
    </row>
    <row r="343" spans="1:13" ht="15.75" hidden="1">
      <c r="A343" s="593"/>
      <c r="B343" s="594"/>
      <c r="C343" s="687"/>
      <c r="D343" s="672" t="s">
        <v>17</v>
      </c>
      <c r="E343" s="673" t="s">
        <v>7</v>
      </c>
      <c r="F343" s="674"/>
      <c r="G343" s="674"/>
      <c r="H343" s="674"/>
      <c r="I343" s="674"/>
      <c r="J343" s="675"/>
      <c r="K343" s="691"/>
      <c r="L343" s="670"/>
      <c r="M343" s="278"/>
    </row>
    <row r="344" spans="1:16" ht="15.75" hidden="1">
      <c r="A344" s="685"/>
      <c r="B344" s="686"/>
      <c r="C344" s="687"/>
      <c r="D344" s="672"/>
      <c r="E344" s="182" t="s">
        <v>457</v>
      </c>
      <c r="F344" s="182" t="s">
        <v>458</v>
      </c>
      <c r="G344" s="182" t="s">
        <v>459</v>
      </c>
      <c r="H344" s="182" t="s">
        <v>460</v>
      </c>
      <c r="I344" s="182" t="s">
        <v>461</v>
      </c>
      <c r="J344" s="182" t="s">
        <v>462</v>
      </c>
      <c r="K344" s="692"/>
      <c r="L344" s="671"/>
      <c r="M344" s="677" t="s">
        <v>463</v>
      </c>
      <c r="N344" s="677"/>
      <c r="O344" s="677"/>
      <c r="P344" s="677"/>
    </row>
    <row r="345" spans="1:16" ht="15" hidden="1">
      <c r="A345" s="678" t="s">
        <v>6</v>
      </c>
      <c r="B345" s="679"/>
      <c r="C345" s="281">
        <v>1</v>
      </c>
      <c r="D345" s="282">
        <v>2</v>
      </c>
      <c r="E345" s="281">
        <v>3</v>
      </c>
      <c r="F345" s="282">
        <v>4</v>
      </c>
      <c r="G345" s="281">
        <v>5</v>
      </c>
      <c r="H345" s="282">
        <v>6</v>
      </c>
      <c r="I345" s="281">
        <v>7</v>
      </c>
      <c r="J345" s="282">
        <v>8</v>
      </c>
      <c r="K345" s="281">
        <v>9</v>
      </c>
      <c r="L345" s="282">
        <v>10</v>
      </c>
      <c r="M345" s="283" t="s">
        <v>464</v>
      </c>
      <c r="N345" s="284" t="s">
        <v>465</v>
      </c>
      <c r="O345" s="284" t="s">
        <v>466</v>
      </c>
      <c r="P345" s="284" t="s">
        <v>467</v>
      </c>
    </row>
    <row r="346" spans="1:16" ht="24.75" customHeight="1" hidden="1">
      <c r="A346" s="304" t="s">
        <v>0</v>
      </c>
      <c r="B346" s="247" t="s">
        <v>410</v>
      </c>
      <c r="C346" s="248">
        <f>C347+C348</f>
        <v>676031</v>
      </c>
      <c r="D346" s="248">
        <f aca="true" t="shared" si="75" ref="D346:L346">D347+D348</f>
        <v>216345</v>
      </c>
      <c r="E346" s="248">
        <f t="shared" si="75"/>
        <v>42086</v>
      </c>
      <c r="F346" s="248">
        <f t="shared" si="75"/>
        <v>0</v>
      </c>
      <c r="G346" s="248">
        <f t="shared" si="75"/>
        <v>127097</v>
      </c>
      <c r="H346" s="248">
        <f t="shared" si="75"/>
        <v>24743</v>
      </c>
      <c r="I346" s="248">
        <f t="shared" si="75"/>
        <v>3300</v>
      </c>
      <c r="J346" s="248">
        <f t="shared" si="75"/>
        <v>19119</v>
      </c>
      <c r="K346" s="248">
        <f t="shared" si="75"/>
        <v>0</v>
      </c>
      <c r="L346" s="248">
        <f t="shared" si="75"/>
        <v>459686</v>
      </c>
      <c r="M346" s="248" t="e">
        <f>'[4]03'!#REF!+'[4]04'!#REF!</f>
        <v>#REF!</v>
      </c>
      <c r="N346" s="248" t="e">
        <f>C346-M346</f>
        <v>#REF!</v>
      </c>
      <c r="O346" s="248" t="e">
        <f>'[4]07'!#REF!</f>
        <v>#REF!</v>
      </c>
      <c r="P346" s="248" t="e">
        <f>C346-O346</f>
        <v>#REF!</v>
      </c>
    </row>
    <row r="347" spans="1:16" ht="24.75" customHeight="1" hidden="1">
      <c r="A347" s="305">
        <v>1</v>
      </c>
      <c r="B347" s="251" t="s">
        <v>411</v>
      </c>
      <c r="C347" s="248">
        <f>D347+K347+L347</f>
        <v>293359</v>
      </c>
      <c r="D347" s="248">
        <f>E347+F347+G347+H347+I347+J347</f>
        <v>146432</v>
      </c>
      <c r="E347" s="252">
        <v>17635</v>
      </c>
      <c r="F347" s="252"/>
      <c r="G347" s="252">
        <v>127097</v>
      </c>
      <c r="H347" s="252">
        <v>1700</v>
      </c>
      <c r="I347" s="252"/>
      <c r="J347" s="252"/>
      <c r="K347" s="252"/>
      <c r="L347" s="252">
        <v>146927</v>
      </c>
      <c r="M347" s="252" t="e">
        <f>'[4]03'!#REF!+'[4]04'!#REF!</f>
        <v>#REF!</v>
      </c>
      <c r="N347" s="252" t="e">
        <f aca="true" t="shared" si="76" ref="N347:N361">C347-M347</f>
        <v>#REF!</v>
      </c>
      <c r="O347" s="252" t="e">
        <f>'[4]07'!#REF!</f>
        <v>#REF!</v>
      </c>
      <c r="P347" s="252" t="e">
        <f aca="true" t="shared" si="77" ref="P347:P361">C347-O347</f>
        <v>#REF!</v>
      </c>
    </row>
    <row r="348" spans="1:16" ht="24.75" customHeight="1" hidden="1">
      <c r="A348" s="305">
        <v>2</v>
      </c>
      <c r="B348" s="251" t="s">
        <v>412</v>
      </c>
      <c r="C348" s="248">
        <f>D348+K348+L348</f>
        <v>382672</v>
      </c>
      <c r="D348" s="248">
        <f>E348+F348+G348+H348+I348+J348</f>
        <v>69913</v>
      </c>
      <c r="E348" s="252">
        <v>24451</v>
      </c>
      <c r="F348" s="252"/>
      <c r="G348" s="252"/>
      <c r="H348" s="252">
        <v>23043</v>
      </c>
      <c r="I348" s="252">
        <v>3300</v>
      </c>
      <c r="J348" s="252">
        <v>19119</v>
      </c>
      <c r="K348" s="252"/>
      <c r="L348" s="252">
        <v>312759</v>
      </c>
      <c r="M348" s="252" t="e">
        <f>'[4]03'!#REF!+'[4]04'!#REF!</f>
        <v>#REF!</v>
      </c>
      <c r="N348" s="252" t="e">
        <f t="shared" si="76"/>
        <v>#REF!</v>
      </c>
      <c r="O348" s="252" t="e">
        <f>'[4]07'!#REF!</f>
        <v>#REF!</v>
      </c>
      <c r="P348" s="252" t="e">
        <f t="shared" si="77"/>
        <v>#REF!</v>
      </c>
    </row>
    <row r="349" spans="1:16" ht="24.75" customHeight="1" hidden="1">
      <c r="A349" s="306" t="s">
        <v>1</v>
      </c>
      <c r="B349" s="254" t="s">
        <v>413</v>
      </c>
      <c r="C349" s="248">
        <f>D349+K349+L349</f>
        <v>75600</v>
      </c>
      <c r="D349" s="248">
        <f>E349+F349+G349+H349+I349+J349</f>
        <v>8470</v>
      </c>
      <c r="E349" s="252">
        <v>8470</v>
      </c>
      <c r="F349" s="252"/>
      <c r="G349" s="252"/>
      <c r="H349" s="252"/>
      <c r="I349" s="252"/>
      <c r="J349" s="252"/>
      <c r="K349" s="252"/>
      <c r="L349" s="252">
        <v>67130</v>
      </c>
      <c r="M349" s="252" t="e">
        <f>'[4]03'!#REF!+'[4]04'!#REF!</f>
        <v>#REF!</v>
      </c>
      <c r="N349" s="252" t="e">
        <f t="shared" si="76"/>
        <v>#REF!</v>
      </c>
      <c r="O349" s="252" t="e">
        <f>'[4]07'!#REF!</f>
        <v>#REF!</v>
      </c>
      <c r="P349" s="252" t="e">
        <f t="shared" si="77"/>
        <v>#REF!</v>
      </c>
    </row>
    <row r="350" spans="1:16" ht="24.75" customHeight="1" hidden="1">
      <c r="A350" s="306" t="s">
        <v>369</v>
      </c>
      <c r="B350" s="254" t="s">
        <v>414</v>
      </c>
      <c r="C350" s="248">
        <f>D350+K350+L350</f>
        <v>0</v>
      </c>
      <c r="D350" s="248">
        <f>E350+F350+G350+H350+I350+J350</f>
        <v>0</v>
      </c>
      <c r="E350" s="252"/>
      <c r="F350" s="252"/>
      <c r="G350" s="252"/>
      <c r="H350" s="252"/>
      <c r="I350" s="252"/>
      <c r="J350" s="252"/>
      <c r="K350" s="252"/>
      <c r="L350" s="252"/>
      <c r="M350" s="252" t="e">
        <f>'[4]03'!#REF!+'[4]04'!#REF!</f>
        <v>#REF!</v>
      </c>
      <c r="N350" s="252" t="e">
        <f t="shared" si="76"/>
        <v>#REF!</v>
      </c>
      <c r="O350" s="252" t="e">
        <f>'[4]07'!#REF!</f>
        <v>#REF!</v>
      </c>
      <c r="P350" s="252" t="e">
        <f t="shared" si="77"/>
        <v>#REF!</v>
      </c>
    </row>
    <row r="351" spans="1:16" ht="24.75" customHeight="1" hidden="1">
      <c r="A351" s="306" t="s">
        <v>415</v>
      </c>
      <c r="B351" s="254" t="s">
        <v>324</v>
      </c>
      <c r="C351" s="248">
        <f>C352+C361</f>
        <v>600431</v>
      </c>
      <c r="D351" s="248">
        <f aca="true" t="shared" si="78" ref="D351:L351">D352+D361</f>
        <v>207875</v>
      </c>
      <c r="E351" s="248">
        <f t="shared" si="78"/>
        <v>33616</v>
      </c>
      <c r="F351" s="248">
        <f t="shared" si="78"/>
        <v>0</v>
      </c>
      <c r="G351" s="248">
        <f t="shared" si="78"/>
        <v>127097</v>
      </c>
      <c r="H351" s="248">
        <f t="shared" si="78"/>
        <v>24743</v>
      </c>
      <c r="I351" s="248">
        <f t="shared" si="78"/>
        <v>3300</v>
      </c>
      <c r="J351" s="248">
        <f t="shared" si="78"/>
        <v>19119</v>
      </c>
      <c r="K351" s="248">
        <f t="shared" si="78"/>
        <v>0</v>
      </c>
      <c r="L351" s="248">
        <f t="shared" si="78"/>
        <v>392556</v>
      </c>
      <c r="M351" s="248" t="e">
        <f>'[4]03'!#REF!+'[4]04'!#REF!</f>
        <v>#REF!</v>
      </c>
      <c r="N351" s="248" t="e">
        <f t="shared" si="76"/>
        <v>#REF!</v>
      </c>
      <c r="O351" s="248" t="e">
        <f>'[4]07'!#REF!</f>
        <v>#REF!</v>
      </c>
      <c r="P351" s="248" t="e">
        <f t="shared" si="77"/>
        <v>#REF!</v>
      </c>
    </row>
    <row r="352" spans="1:16" ht="24.75" customHeight="1" hidden="1">
      <c r="A352" s="306" t="s">
        <v>24</v>
      </c>
      <c r="B352" s="255" t="s">
        <v>416</v>
      </c>
      <c r="C352" s="248">
        <f>SUM(C353:C360)</f>
        <v>455899</v>
      </c>
      <c r="D352" s="248">
        <f aca="true" t="shared" si="79" ref="D352:L352">SUM(D353:D360)</f>
        <v>63343</v>
      </c>
      <c r="E352" s="248">
        <f t="shared" si="79"/>
        <v>16181</v>
      </c>
      <c r="F352" s="248">
        <f t="shared" si="79"/>
        <v>0</v>
      </c>
      <c r="G352" s="248">
        <f t="shared" si="79"/>
        <v>0</v>
      </c>
      <c r="H352" s="248">
        <f t="shared" si="79"/>
        <v>24743</v>
      </c>
      <c r="I352" s="248">
        <f t="shared" si="79"/>
        <v>3300</v>
      </c>
      <c r="J352" s="248">
        <f t="shared" si="79"/>
        <v>19119</v>
      </c>
      <c r="K352" s="248">
        <f t="shared" si="79"/>
        <v>0</v>
      </c>
      <c r="L352" s="248">
        <f t="shared" si="79"/>
        <v>392556</v>
      </c>
      <c r="M352" s="248" t="e">
        <f>'[4]03'!#REF!+'[4]04'!#REF!</f>
        <v>#REF!</v>
      </c>
      <c r="N352" s="248" t="e">
        <f t="shared" si="76"/>
        <v>#REF!</v>
      </c>
      <c r="O352" s="248" t="e">
        <f>'[4]07'!#REF!</f>
        <v>#REF!</v>
      </c>
      <c r="P352" s="248" t="e">
        <f t="shared" si="77"/>
        <v>#REF!</v>
      </c>
    </row>
    <row r="353" spans="1:16" ht="24.75" customHeight="1" hidden="1">
      <c r="A353" s="305" t="s">
        <v>417</v>
      </c>
      <c r="B353" s="251" t="s">
        <v>358</v>
      </c>
      <c r="C353" s="248">
        <f aca="true" t="shared" si="80" ref="C353:C361">D353+K353+L353</f>
        <v>75443</v>
      </c>
      <c r="D353" s="248">
        <f aca="true" t="shared" si="81" ref="D353:D361">E353+F353+G353+H353+I353+J353</f>
        <v>61443</v>
      </c>
      <c r="E353" s="252">
        <v>15981</v>
      </c>
      <c r="F353" s="252"/>
      <c r="G353" s="252"/>
      <c r="H353" s="252">
        <v>23043</v>
      </c>
      <c r="I353" s="252">
        <v>3300</v>
      </c>
      <c r="J353" s="252">
        <v>19119</v>
      </c>
      <c r="K353" s="252"/>
      <c r="L353" s="252">
        <v>14000</v>
      </c>
      <c r="M353" s="252" t="e">
        <f>'[4]03'!#REF!+'[4]04'!#REF!</f>
        <v>#REF!</v>
      </c>
      <c r="N353" s="252" t="e">
        <f t="shared" si="76"/>
        <v>#REF!</v>
      </c>
      <c r="O353" s="252" t="e">
        <f>'[4]07'!#REF!</f>
        <v>#REF!</v>
      </c>
      <c r="P353" s="252" t="e">
        <f t="shared" si="77"/>
        <v>#REF!</v>
      </c>
    </row>
    <row r="354" spans="1:16" ht="24.75" customHeight="1" hidden="1">
      <c r="A354" s="305" t="s">
        <v>418</v>
      </c>
      <c r="B354" s="251" t="s">
        <v>419</v>
      </c>
      <c r="C354" s="248">
        <f t="shared" si="80"/>
        <v>0</v>
      </c>
      <c r="D354" s="248">
        <f t="shared" si="81"/>
        <v>0</v>
      </c>
      <c r="E354" s="252"/>
      <c r="F354" s="252"/>
      <c r="G354" s="252"/>
      <c r="H354" s="252"/>
      <c r="I354" s="252"/>
      <c r="J354" s="252"/>
      <c r="K354" s="252"/>
      <c r="L354" s="252"/>
      <c r="M354" s="252" t="e">
        <f>'[4]03'!#REF!+'[4]04'!#REF!</f>
        <v>#REF!</v>
      </c>
      <c r="N354" s="252" t="e">
        <f t="shared" si="76"/>
        <v>#REF!</v>
      </c>
      <c r="O354" s="252" t="e">
        <f>'[4]07'!#REF!</f>
        <v>#REF!</v>
      </c>
      <c r="P354" s="252" t="e">
        <f t="shared" si="77"/>
        <v>#REF!</v>
      </c>
    </row>
    <row r="355" spans="1:16" ht="24.75" customHeight="1" hidden="1">
      <c r="A355" s="305" t="s">
        <v>420</v>
      </c>
      <c r="B355" s="251" t="s">
        <v>444</v>
      </c>
      <c r="C355" s="248">
        <f t="shared" si="80"/>
        <v>0</v>
      </c>
      <c r="D355" s="248">
        <f t="shared" si="81"/>
        <v>0</v>
      </c>
      <c r="E355" s="252"/>
      <c r="F355" s="252"/>
      <c r="G355" s="252"/>
      <c r="H355" s="252"/>
      <c r="I355" s="252"/>
      <c r="J355" s="252"/>
      <c r="K355" s="252"/>
      <c r="L355" s="252"/>
      <c r="M355" s="252" t="e">
        <f>'[4]03'!#REF!</f>
        <v>#REF!</v>
      </c>
      <c r="N355" s="252" t="e">
        <f t="shared" si="76"/>
        <v>#REF!</v>
      </c>
      <c r="O355" s="252" t="e">
        <f>'[4]07'!#REF!</f>
        <v>#REF!</v>
      </c>
      <c r="P355" s="252" t="e">
        <f t="shared" si="77"/>
        <v>#REF!</v>
      </c>
    </row>
    <row r="356" spans="1:16" ht="24.75" customHeight="1" hidden="1">
      <c r="A356" s="305" t="s">
        <v>422</v>
      </c>
      <c r="B356" s="251" t="s">
        <v>421</v>
      </c>
      <c r="C356" s="248">
        <f t="shared" si="80"/>
        <v>253354</v>
      </c>
      <c r="D356" s="248">
        <f t="shared" si="81"/>
        <v>1900</v>
      </c>
      <c r="E356" s="252">
        <v>200</v>
      </c>
      <c r="F356" s="252"/>
      <c r="G356" s="252"/>
      <c r="H356" s="252">
        <v>1700</v>
      </c>
      <c r="I356" s="252"/>
      <c r="J356" s="252"/>
      <c r="K356" s="252"/>
      <c r="L356" s="252">
        <v>251454</v>
      </c>
      <c r="M356" s="252" t="e">
        <f>'[4]03'!#REF!+'[4]04'!#REF!</f>
        <v>#REF!</v>
      </c>
      <c r="N356" s="252" t="e">
        <f t="shared" si="76"/>
        <v>#REF!</v>
      </c>
      <c r="O356" s="252" t="e">
        <f>'[4]07'!#REF!</f>
        <v>#REF!</v>
      </c>
      <c r="P356" s="252" t="e">
        <f t="shared" si="77"/>
        <v>#REF!</v>
      </c>
    </row>
    <row r="357" spans="1:16" ht="24.75" customHeight="1" hidden="1">
      <c r="A357" s="305" t="s">
        <v>424</v>
      </c>
      <c r="B357" s="251" t="s">
        <v>423</v>
      </c>
      <c r="C357" s="248">
        <f t="shared" si="80"/>
        <v>0</v>
      </c>
      <c r="D357" s="248">
        <f t="shared" si="81"/>
        <v>0</v>
      </c>
      <c r="E357" s="252"/>
      <c r="F357" s="252"/>
      <c r="G357" s="252"/>
      <c r="H357" s="252"/>
      <c r="I357" s="252"/>
      <c r="J357" s="252"/>
      <c r="K357" s="252"/>
      <c r="L357" s="252"/>
      <c r="M357" s="252" t="e">
        <f>'[4]03'!#REF!+'[4]04'!#REF!</f>
        <v>#REF!</v>
      </c>
      <c r="N357" s="252" t="e">
        <f t="shared" si="76"/>
        <v>#REF!</v>
      </c>
      <c r="O357" s="252" t="e">
        <f>'[4]07'!#REF!</f>
        <v>#REF!</v>
      </c>
      <c r="P357" s="252" t="e">
        <f t="shared" si="77"/>
        <v>#REF!</v>
      </c>
    </row>
    <row r="358" spans="1:16" ht="24.75" customHeight="1" hidden="1">
      <c r="A358" s="305" t="s">
        <v>426</v>
      </c>
      <c r="B358" s="251" t="s">
        <v>425</v>
      </c>
      <c r="C358" s="248">
        <f t="shared" si="80"/>
        <v>0</v>
      </c>
      <c r="D358" s="248">
        <f t="shared" si="81"/>
        <v>0</v>
      </c>
      <c r="E358" s="252"/>
      <c r="F358" s="252"/>
      <c r="G358" s="252"/>
      <c r="H358" s="252"/>
      <c r="I358" s="252"/>
      <c r="J358" s="252"/>
      <c r="K358" s="252"/>
      <c r="L358" s="252"/>
      <c r="M358" s="252" t="e">
        <f>'[4]03'!#REF!+'[4]04'!#REF!</f>
        <v>#REF!</v>
      </c>
      <c r="N358" s="252" t="e">
        <f t="shared" si="76"/>
        <v>#REF!</v>
      </c>
      <c r="O358" s="252" t="e">
        <f>'[4]07'!#REF!</f>
        <v>#REF!</v>
      </c>
      <c r="P358" s="252" t="e">
        <f t="shared" si="77"/>
        <v>#REF!</v>
      </c>
    </row>
    <row r="359" spans="1:16" ht="24.75" customHeight="1" hidden="1">
      <c r="A359" s="305" t="s">
        <v>428</v>
      </c>
      <c r="B359" s="256" t="s">
        <v>427</v>
      </c>
      <c r="C359" s="248">
        <f t="shared" si="80"/>
        <v>0</v>
      </c>
      <c r="D359" s="248">
        <f t="shared" si="81"/>
        <v>0</v>
      </c>
      <c r="E359" s="252"/>
      <c r="F359" s="252"/>
      <c r="G359" s="252"/>
      <c r="H359" s="252"/>
      <c r="I359" s="252"/>
      <c r="J359" s="252"/>
      <c r="K359" s="252"/>
      <c r="L359" s="252"/>
      <c r="M359" s="252" t="e">
        <f>'[4]03'!#REF!+'[4]04'!#REF!</f>
        <v>#REF!</v>
      </c>
      <c r="N359" s="252" t="e">
        <f t="shared" si="76"/>
        <v>#REF!</v>
      </c>
      <c r="O359" s="252" t="e">
        <f>'[4]07'!#REF!</f>
        <v>#REF!</v>
      </c>
      <c r="P359" s="252" t="e">
        <f t="shared" si="77"/>
        <v>#REF!</v>
      </c>
    </row>
    <row r="360" spans="1:16" ht="24.75" customHeight="1" hidden="1">
      <c r="A360" s="305" t="s">
        <v>445</v>
      </c>
      <c r="B360" s="251" t="s">
        <v>429</v>
      </c>
      <c r="C360" s="248">
        <f t="shared" si="80"/>
        <v>127102</v>
      </c>
      <c r="D360" s="248">
        <f t="shared" si="81"/>
        <v>0</v>
      </c>
      <c r="E360" s="252"/>
      <c r="F360" s="252"/>
      <c r="G360" s="252"/>
      <c r="H360" s="252"/>
      <c r="I360" s="252"/>
      <c r="J360" s="252"/>
      <c r="K360" s="252"/>
      <c r="L360" s="252">
        <v>127102</v>
      </c>
      <c r="M360" s="252" t="e">
        <f>'[4]03'!#REF!+'[4]04'!#REF!</f>
        <v>#REF!</v>
      </c>
      <c r="N360" s="252" t="e">
        <f t="shared" si="76"/>
        <v>#REF!</v>
      </c>
      <c r="O360" s="252" t="e">
        <f>'[4]07'!#REF!</f>
        <v>#REF!</v>
      </c>
      <c r="P360" s="252" t="e">
        <f t="shared" si="77"/>
        <v>#REF!</v>
      </c>
    </row>
    <row r="361" spans="1:16" ht="24.75" customHeight="1" hidden="1">
      <c r="A361" s="306" t="s">
        <v>25</v>
      </c>
      <c r="B361" s="254" t="s">
        <v>430</v>
      </c>
      <c r="C361" s="248">
        <f t="shared" si="80"/>
        <v>144532</v>
      </c>
      <c r="D361" s="248">
        <f t="shared" si="81"/>
        <v>144532</v>
      </c>
      <c r="E361" s="252">
        <v>17435</v>
      </c>
      <c r="F361" s="252"/>
      <c r="G361" s="252">
        <v>127097</v>
      </c>
      <c r="H361" s="252"/>
      <c r="I361" s="252"/>
      <c r="J361" s="252"/>
      <c r="K361" s="252"/>
      <c r="L361" s="252"/>
      <c r="M361" s="248" t="e">
        <f>'[4]03'!#REF!+'[4]04'!#REF!</f>
        <v>#REF!</v>
      </c>
      <c r="N361" s="248" t="e">
        <f t="shared" si="76"/>
        <v>#REF!</v>
      </c>
      <c r="O361" s="248" t="e">
        <f>'[4]07'!#REF!</f>
        <v>#REF!</v>
      </c>
      <c r="P361" s="248" t="e">
        <f t="shared" si="77"/>
        <v>#REF!</v>
      </c>
    </row>
    <row r="362" spans="1:16" ht="24.75" customHeight="1" hidden="1">
      <c r="A362" s="219" t="s">
        <v>36</v>
      </c>
      <c r="B362" s="288" t="s">
        <v>468</v>
      </c>
      <c r="C362" s="257">
        <f>(C353+C354+C355)/C352</f>
        <v>0.16548182821195045</v>
      </c>
      <c r="D362" s="307">
        <f aca="true" t="shared" si="82" ref="D362:L362">(D353+D354+D355)/D352</f>
        <v>0.9700045782485831</v>
      </c>
      <c r="E362" s="257">
        <f t="shared" si="82"/>
        <v>0.9876398244855077</v>
      </c>
      <c r="F362" s="257" t="e">
        <f t="shared" si="82"/>
        <v>#DIV/0!</v>
      </c>
      <c r="G362" s="257" t="e">
        <f t="shared" si="82"/>
        <v>#DIV/0!</v>
      </c>
      <c r="H362" s="257">
        <f t="shared" si="82"/>
        <v>0.9312936992280645</v>
      </c>
      <c r="I362" s="257">
        <f t="shared" si="82"/>
        <v>1</v>
      </c>
      <c r="J362" s="257">
        <f t="shared" si="82"/>
        <v>1</v>
      </c>
      <c r="K362" s="257" t="e">
        <f t="shared" si="82"/>
        <v>#DIV/0!</v>
      </c>
      <c r="L362" s="257">
        <f t="shared" si="82"/>
        <v>0.03566370148462895</v>
      </c>
      <c r="M362" s="239"/>
      <c r="N362" s="289"/>
      <c r="O362" s="289"/>
      <c r="P362" s="289"/>
    </row>
    <row r="363" spans="1:16" ht="17.25" hidden="1">
      <c r="A363" s="680" t="s">
        <v>469</v>
      </c>
      <c r="B363" s="680"/>
      <c r="C363" s="252">
        <f>C346-C349-C350-C351</f>
        <v>0</v>
      </c>
      <c r="D363" s="252">
        <f aca="true" t="shared" si="83" ref="D363:L363">D346-D349-D350-D351</f>
        <v>0</v>
      </c>
      <c r="E363" s="252">
        <f t="shared" si="83"/>
        <v>0</v>
      </c>
      <c r="F363" s="252">
        <f t="shared" si="83"/>
        <v>0</v>
      </c>
      <c r="G363" s="252">
        <f t="shared" si="83"/>
        <v>0</v>
      </c>
      <c r="H363" s="252">
        <f t="shared" si="83"/>
        <v>0</v>
      </c>
      <c r="I363" s="252">
        <f t="shared" si="83"/>
        <v>0</v>
      </c>
      <c r="J363" s="252">
        <f t="shared" si="83"/>
        <v>0</v>
      </c>
      <c r="K363" s="252">
        <f t="shared" si="83"/>
        <v>0</v>
      </c>
      <c r="L363" s="252">
        <f t="shared" si="83"/>
        <v>0</v>
      </c>
      <c r="M363" s="239"/>
      <c r="N363" s="289"/>
      <c r="O363" s="289"/>
      <c r="P363" s="289"/>
    </row>
    <row r="364" spans="1:16" ht="17.25" hidden="1">
      <c r="A364" s="663" t="s">
        <v>470</v>
      </c>
      <c r="B364" s="663"/>
      <c r="C364" s="252">
        <f>C351-C352-C361</f>
        <v>0</v>
      </c>
      <c r="D364" s="252">
        <f aca="true" t="shared" si="84" ref="D364:L364">D351-D352-D361</f>
        <v>0</v>
      </c>
      <c r="E364" s="252">
        <f t="shared" si="84"/>
        <v>0</v>
      </c>
      <c r="F364" s="252">
        <f t="shared" si="84"/>
        <v>0</v>
      </c>
      <c r="G364" s="252">
        <f t="shared" si="84"/>
        <v>0</v>
      </c>
      <c r="H364" s="252">
        <f t="shared" si="84"/>
        <v>0</v>
      </c>
      <c r="I364" s="252">
        <f t="shared" si="84"/>
        <v>0</v>
      </c>
      <c r="J364" s="252">
        <f t="shared" si="84"/>
        <v>0</v>
      </c>
      <c r="K364" s="252">
        <f t="shared" si="84"/>
        <v>0</v>
      </c>
      <c r="L364" s="252">
        <f t="shared" si="84"/>
        <v>0</v>
      </c>
      <c r="M364" s="239"/>
      <c r="N364" s="289"/>
      <c r="O364" s="289"/>
      <c r="P364" s="289"/>
    </row>
    <row r="365" spans="1:16" ht="18.75" hidden="1">
      <c r="A365" s="278"/>
      <c r="B365" s="290" t="s">
        <v>474</v>
      </c>
      <c r="C365" s="290"/>
      <c r="D365" s="291"/>
      <c r="E365" s="291"/>
      <c r="F365" s="291"/>
      <c r="G365" s="664" t="s">
        <v>474</v>
      </c>
      <c r="H365" s="664"/>
      <c r="I365" s="664"/>
      <c r="J365" s="664"/>
      <c r="K365" s="664"/>
      <c r="L365" s="664"/>
      <c r="M365" s="278"/>
      <c r="N365" s="278"/>
      <c r="O365" s="278"/>
      <c r="P365" s="278"/>
    </row>
    <row r="366" spans="1:16" ht="18.75" hidden="1">
      <c r="A366" s="665" t="s">
        <v>471</v>
      </c>
      <c r="B366" s="665"/>
      <c r="C366" s="665"/>
      <c r="D366" s="665"/>
      <c r="E366" s="291"/>
      <c r="F366" s="291"/>
      <c r="G366" s="308"/>
      <c r="H366" s="666" t="s">
        <v>475</v>
      </c>
      <c r="I366" s="666"/>
      <c r="J366" s="666"/>
      <c r="K366" s="666"/>
      <c r="L366" s="666"/>
      <c r="M366" s="278"/>
      <c r="N366" s="278"/>
      <c r="O366" s="278"/>
      <c r="P366" s="278"/>
    </row>
    <row r="367" ht="15" hidden="1"/>
    <row r="368" ht="15" hidden="1"/>
    <row r="369" ht="15" hidden="1"/>
    <row r="370" ht="15" hidden="1"/>
    <row r="371" ht="15" hidden="1"/>
    <row r="372" ht="15" hidden="1"/>
    <row r="373" ht="15" hidden="1"/>
    <row r="374" ht="15" hidden="1"/>
    <row r="375" ht="15" hidden="1"/>
    <row r="376" ht="15" hidden="1"/>
    <row r="377" ht="15" hidden="1"/>
    <row r="378" ht="15" hidden="1"/>
    <row r="379" spans="1:13" ht="16.5" hidden="1">
      <c r="A379" s="693" t="s">
        <v>449</v>
      </c>
      <c r="B379" s="694"/>
      <c r="C379" s="277"/>
      <c r="D379" s="695" t="s">
        <v>371</v>
      </c>
      <c r="E379" s="695"/>
      <c r="F379" s="695"/>
      <c r="G379" s="695"/>
      <c r="H379" s="695"/>
      <c r="I379" s="695"/>
      <c r="J379" s="695"/>
      <c r="K379" s="667"/>
      <c r="L379" s="667"/>
      <c r="M379" s="278"/>
    </row>
    <row r="380" spans="1:13" ht="16.5" hidden="1">
      <c r="A380" s="681" t="s">
        <v>395</v>
      </c>
      <c r="B380" s="681"/>
      <c r="C380" s="681"/>
      <c r="D380" s="695" t="s">
        <v>450</v>
      </c>
      <c r="E380" s="695"/>
      <c r="F380" s="695"/>
      <c r="G380" s="695"/>
      <c r="H380" s="695"/>
      <c r="I380" s="695"/>
      <c r="J380" s="695"/>
      <c r="K380" s="696" t="s">
        <v>484</v>
      </c>
      <c r="L380" s="696"/>
      <c r="M380" s="278"/>
    </row>
    <row r="381" spans="1:13" ht="16.5" hidden="1">
      <c r="A381" s="681" t="s">
        <v>396</v>
      </c>
      <c r="B381" s="681"/>
      <c r="C381" s="234"/>
      <c r="D381" s="682" t="s">
        <v>473</v>
      </c>
      <c r="E381" s="682"/>
      <c r="F381" s="682"/>
      <c r="G381" s="682"/>
      <c r="H381" s="682"/>
      <c r="I381" s="682"/>
      <c r="J381" s="682"/>
      <c r="K381" s="667"/>
      <c r="L381" s="667"/>
      <c r="M381" s="278"/>
    </row>
    <row r="382" spans="1:13" ht="15.75" hidden="1">
      <c r="A382" s="236" t="s">
        <v>397</v>
      </c>
      <c r="B382" s="236"/>
      <c r="C382" s="237"/>
      <c r="D382" s="217"/>
      <c r="E382" s="217"/>
      <c r="F382" s="170"/>
      <c r="G382" s="170"/>
      <c r="H382" s="170"/>
      <c r="I382" s="170"/>
      <c r="J382" s="170"/>
      <c r="K382" s="683"/>
      <c r="L382" s="683"/>
      <c r="M382" s="278"/>
    </row>
    <row r="383" spans="1:13" ht="15.75" hidden="1">
      <c r="A383" s="217"/>
      <c r="B383" s="217" t="s">
        <v>451</v>
      </c>
      <c r="C383" s="252">
        <v>2566605</v>
      </c>
      <c r="D383" s="252">
        <v>891117</v>
      </c>
      <c r="E383" s="252">
        <v>322557</v>
      </c>
      <c r="F383" s="252"/>
      <c r="G383" s="252">
        <v>305560</v>
      </c>
      <c r="H383" s="252"/>
      <c r="I383" s="252">
        <v>263000</v>
      </c>
      <c r="J383" s="252"/>
      <c r="K383" s="252">
        <v>1675488</v>
      </c>
      <c r="L383" s="252"/>
      <c r="M383" s="278"/>
    </row>
    <row r="384" spans="1:13" ht="15.75" hidden="1">
      <c r="A384" s="591" t="s">
        <v>373</v>
      </c>
      <c r="B384" s="592"/>
      <c r="C384" s="687" t="s">
        <v>18</v>
      </c>
      <c r="D384" s="676" t="s">
        <v>452</v>
      </c>
      <c r="E384" s="676"/>
      <c r="F384" s="676"/>
      <c r="G384" s="676"/>
      <c r="H384" s="676"/>
      <c r="I384" s="676"/>
      <c r="J384" s="676"/>
      <c r="K384" s="676"/>
      <c r="L384" s="676"/>
      <c r="M384" s="278"/>
    </row>
    <row r="385" spans="1:13" ht="15.75" hidden="1">
      <c r="A385" s="593"/>
      <c r="B385" s="594"/>
      <c r="C385" s="687"/>
      <c r="D385" s="688" t="s">
        <v>454</v>
      </c>
      <c r="E385" s="689"/>
      <c r="F385" s="689"/>
      <c r="G385" s="689"/>
      <c r="H385" s="689"/>
      <c r="I385" s="689"/>
      <c r="J385" s="690"/>
      <c r="K385" s="669" t="s">
        <v>455</v>
      </c>
      <c r="L385" s="669" t="s">
        <v>456</v>
      </c>
      <c r="M385" s="278"/>
    </row>
    <row r="386" spans="1:13" ht="15.75" hidden="1">
      <c r="A386" s="593"/>
      <c r="B386" s="594"/>
      <c r="C386" s="687"/>
      <c r="D386" s="672" t="s">
        <v>17</v>
      </c>
      <c r="E386" s="673" t="s">
        <v>7</v>
      </c>
      <c r="F386" s="674"/>
      <c r="G386" s="674"/>
      <c r="H386" s="674"/>
      <c r="I386" s="674"/>
      <c r="J386" s="675"/>
      <c r="K386" s="691"/>
      <c r="L386" s="670"/>
      <c r="M386" s="278"/>
    </row>
    <row r="387" spans="1:16" ht="15.75" hidden="1">
      <c r="A387" s="685"/>
      <c r="B387" s="686"/>
      <c r="C387" s="687"/>
      <c r="D387" s="672"/>
      <c r="E387" s="182" t="s">
        <v>457</v>
      </c>
      <c r="F387" s="182" t="s">
        <v>458</v>
      </c>
      <c r="G387" s="182" t="s">
        <v>459</v>
      </c>
      <c r="H387" s="182" t="s">
        <v>460</v>
      </c>
      <c r="I387" s="182" t="s">
        <v>461</v>
      </c>
      <c r="J387" s="182" t="s">
        <v>462</v>
      </c>
      <c r="K387" s="692"/>
      <c r="L387" s="671"/>
      <c r="M387" s="677" t="s">
        <v>463</v>
      </c>
      <c r="N387" s="677"/>
      <c r="O387" s="677"/>
      <c r="P387" s="677"/>
    </row>
    <row r="388" spans="1:16" ht="15" hidden="1">
      <c r="A388" s="678" t="s">
        <v>6</v>
      </c>
      <c r="B388" s="679"/>
      <c r="C388" s="281">
        <v>1</v>
      </c>
      <c r="D388" s="282">
        <v>2</v>
      </c>
      <c r="E388" s="281">
        <v>3</v>
      </c>
      <c r="F388" s="282">
        <v>4</v>
      </c>
      <c r="G388" s="281">
        <v>5</v>
      </c>
      <c r="H388" s="282">
        <v>6</v>
      </c>
      <c r="I388" s="281">
        <v>7</v>
      </c>
      <c r="J388" s="282">
        <v>8</v>
      </c>
      <c r="K388" s="281">
        <v>9</v>
      </c>
      <c r="L388" s="282">
        <v>10</v>
      </c>
      <c r="M388" s="283" t="s">
        <v>464</v>
      </c>
      <c r="N388" s="284" t="s">
        <v>465</v>
      </c>
      <c r="O388" s="284" t="s">
        <v>466</v>
      </c>
      <c r="P388" s="284" t="s">
        <v>467</v>
      </c>
    </row>
    <row r="389" spans="1:16" ht="24.75" customHeight="1" hidden="1">
      <c r="A389" s="304" t="s">
        <v>0</v>
      </c>
      <c r="B389" s="247" t="s">
        <v>410</v>
      </c>
      <c r="C389" s="248">
        <f>C390+C391</f>
        <v>6961324</v>
      </c>
      <c r="D389" s="248">
        <f aca="true" t="shared" si="85" ref="D389:L389">D390+D391</f>
        <v>1160486</v>
      </c>
      <c r="E389" s="248">
        <f t="shared" si="85"/>
        <v>331649</v>
      </c>
      <c r="F389" s="248">
        <f t="shared" si="85"/>
        <v>0</v>
      </c>
      <c r="G389" s="248">
        <f t="shared" si="85"/>
        <v>382410</v>
      </c>
      <c r="H389" s="248">
        <f t="shared" si="85"/>
        <v>109701</v>
      </c>
      <c r="I389" s="248">
        <f t="shared" si="85"/>
        <v>278351</v>
      </c>
      <c r="J389" s="248">
        <f t="shared" si="85"/>
        <v>58375</v>
      </c>
      <c r="K389" s="248">
        <f t="shared" si="85"/>
        <v>0</v>
      </c>
      <c r="L389" s="248">
        <f t="shared" si="85"/>
        <v>5800838</v>
      </c>
      <c r="M389" s="248" t="e">
        <f>'[4]03'!#REF!+'[4]04'!#REF!</f>
        <v>#REF!</v>
      </c>
      <c r="N389" s="248" t="e">
        <f>C389-M389</f>
        <v>#REF!</v>
      </c>
      <c r="O389" s="248" t="e">
        <f>'[4]07'!#REF!</f>
        <v>#REF!</v>
      </c>
      <c r="P389" s="248" t="e">
        <f>C389-O389</f>
        <v>#REF!</v>
      </c>
    </row>
    <row r="390" spans="1:16" ht="24.75" customHeight="1" hidden="1">
      <c r="A390" s="305">
        <v>1</v>
      </c>
      <c r="B390" s="251" t="s">
        <v>411</v>
      </c>
      <c r="C390" s="248">
        <f>D390+K390+L390</f>
        <v>2566605</v>
      </c>
      <c r="D390" s="248">
        <f>E390+F390+G390+H390+I390+J390</f>
        <v>891117</v>
      </c>
      <c r="E390" s="252">
        <v>322507</v>
      </c>
      <c r="F390" s="252">
        <v>0</v>
      </c>
      <c r="G390" s="252">
        <v>312410</v>
      </c>
      <c r="H390" s="252">
        <v>0</v>
      </c>
      <c r="I390" s="252">
        <v>256200</v>
      </c>
      <c r="J390" s="252">
        <v>0</v>
      </c>
      <c r="K390" s="252">
        <v>0</v>
      </c>
      <c r="L390" s="252">
        <v>1675488</v>
      </c>
      <c r="M390" s="252" t="e">
        <f>'[4]03'!#REF!+'[4]04'!#REF!</f>
        <v>#REF!</v>
      </c>
      <c r="N390" s="252" t="e">
        <f aca="true" t="shared" si="86" ref="N390:N404">C390-M390</f>
        <v>#REF!</v>
      </c>
      <c r="O390" s="252" t="e">
        <f>'[4]07'!#REF!</f>
        <v>#REF!</v>
      </c>
      <c r="P390" s="252" t="e">
        <f aca="true" t="shared" si="87" ref="P390:P404">C390-O390</f>
        <v>#REF!</v>
      </c>
    </row>
    <row r="391" spans="1:16" ht="24.75" customHeight="1" hidden="1">
      <c r="A391" s="305">
        <v>2</v>
      </c>
      <c r="B391" s="251" t="s">
        <v>412</v>
      </c>
      <c r="C391" s="248">
        <f>D391+K391+L391</f>
        <v>4394719</v>
      </c>
      <c r="D391" s="248">
        <f>E391+F391+G391+H391+I391+J391</f>
        <v>269369</v>
      </c>
      <c r="E391" s="252">
        <v>9142</v>
      </c>
      <c r="F391" s="252">
        <v>0</v>
      </c>
      <c r="G391" s="252">
        <v>70000</v>
      </c>
      <c r="H391" s="252">
        <v>109701</v>
      </c>
      <c r="I391" s="252">
        <v>22151</v>
      </c>
      <c r="J391" s="252">
        <v>58375</v>
      </c>
      <c r="K391" s="252">
        <v>0</v>
      </c>
      <c r="L391" s="252">
        <v>4125350</v>
      </c>
      <c r="M391" s="252" t="e">
        <f>'[4]03'!#REF!+'[4]04'!#REF!</f>
        <v>#REF!</v>
      </c>
      <c r="N391" s="252" t="e">
        <f t="shared" si="86"/>
        <v>#REF!</v>
      </c>
      <c r="O391" s="252" t="e">
        <f>'[4]07'!#REF!</f>
        <v>#REF!</v>
      </c>
      <c r="P391" s="252" t="e">
        <f t="shared" si="87"/>
        <v>#REF!</v>
      </c>
    </row>
    <row r="392" spans="1:16" ht="24.75" customHeight="1" hidden="1">
      <c r="A392" s="306" t="s">
        <v>1</v>
      </c>
      <c r="B392" s="254" t="s">
        <v>413</v>
      </c>
      <c r="C392" s="248">
        <f>D392+K392+L392</f>
        <v>950</v>
      </c>
      <c r="D392" s="248">
        <f>E392+F392+G392+H392+I392+J392</f>
        <v>950</v>
      </c>
      <c r="E392" s="252">
        <v>200</v>
      </c>
      <c r="F392" s="252">
        <v>0</v>
      </c>
      <c r="G392" s="252">
        <v>0</v>
      </c>
      <c r="H392" s="252">
        <v>0</v>
      </c>
      <c r="I392" s="252">
        <v>750</v>
      </c>
      <c r="J392" s="252">
        <v>0</v>
      </c>
      <c r="K392" s="252">
        <v>0</v>
      </c>
      <c r="L392" s="252">
        <v>0</v>
      </c>
      <c r="M392" s="252" t="e">
        <f>'[4]03'!#REF!+'[4]04'!#REF!</f>
        <v>#REF!</v>
      </c>
      <c r="N392" s="252" t="e">
        <f t="shared" si="86"/>
        <v>#REF!</v>
      </c>
      <c r="O392" s="252" t="e">
        <f>'[4]07'!#REF!</f>
        <v>#REF!</v>
      </c>
      <c r="P392" s="252" t="e">
        <f t="shared" si="87"/>
        <v>#REF!</v>
      </c>
    </row>
    <row r="393" spans="1:16" ht="24.75" customHeight="1" hidden="1">
      <c r="A393" s="306" t="s">
        <v>369</v>
      </c>
      <c r="B393" s="254" t="s">
        <v>414</v>
      </c>
      <c r="C393" s="248">
        <f>D393+K393+L393</f>
        <v>0</v>
      </c>
      <c r="D393" s="248">
        <f>E393+F393+G393+H393+I393+J393</f>
        <v>0</v>
      </c>
      <c r="E393" s="252">
        <v>0</v>
      </c>
      <c r="F393" s="252">
        <v>0</v>
      </c>
      <c r="G393" s="252">
        <v>0</v>
      </c>
      <c r="H393" s="252">
        <v>0</v>
      </c>
      <c r="I393" s="252">
        <v>0</v>
      </c>
      <c r="J393" s="252">
        <v>0</v>
      </c>
      <c r="K393" s="252">
        <v>0</v>
      </c>
      <c r="L393" s="252">
        <v>0</v>
      </c>
      <c r="M393" s="252" t="e">
        <f>'[4]03'!#REF!+'[4]04'!#REF!</f>
        <v>#REF!</v>
      </c>
      <c r="N393" s="252" t="e">
        <f t="shared" si="86"/>
        <v>#REF!</v>
      </c>
      <c r="O393" s="252" t="e">
        <f>'[4]07'!#REF!</f>
        <v>#REF!</v>
      </c>
      <c r="P393" s="252" t="e">
        <f t="shared" si="87"/>
        <v>#REF!</v>
      </c>
    </row>
    <row r="394" spans="1:16" ht="24.75" customHeight="1" hidden="1">
      <c r="A394" s="306" t="s">
        <v>415</v>
      </c>
      <c r="B394" s="254" t="s">
        <v>324</v>
      </c>
      <c r="C394" s="248">
        <f>C395+C404</f>
        <v>6960374</v>
      </c>
      <c r="D394" s="248">
        <f aca="true" t="shared" si="88" ref="D394:L394">D395+D404</f>
        <v>1159536</v>
      </c>
      <c r="E394" s="248">
        <f t="shared" si="88"/>
        <v>331449</v>
      </c>
      <c r="F394" s="248">
        <f t="shared" si="88"/>
        <v>0</v>
      </c>
      <c r="G394" s="248">
        <f t="shared" si="88"/>
        <v>382410</v>
      </c>
      <c r="H394" s="248">
        <f t="shared" si="88"/>
        <v>109701</v>
      </c>
      <c r="I394" s="248">
        <f t="shared" si="88"/>
        <v>277601</v>
      </c>
      <c r="J394" s="248">
        <f t="shared" si="88"/>
        <v>58375</v>
      </c>
      <c r="K394" s="248">
        <f t="shared" si="88"/>
        <v>0</v>
      </c>
      <c r="L394" s="248">
        <f t="shared" si="88"/>
        <v>5800838</v>
      </c>
      <c r="M394" s="248" t="e">
        <f>'[4]03'!#REF!+'[4]04'!#REF!</f>
        <v>#REF!</v>
      </c>
      <c r="N394" s="248" t="e">
        <f t="shared" si="86"/>
        <v>#REF!</v>
      </c>
      <c r="O394" s="248" t="e">
        <f>'[4]07'!#REF!</f>
        <v>#REF!</v>
      </c>
      <c r="P394" s="248" t="e">
        <f t="shared" si="87"/>
        <v>#REF!</v>
      </c>
    </row>
    <row r="395" spans="1:16" ht="24.75" customHeight="1" hidden="1">
      <c r="A395" s="306" t="s">
        <v>24</v>
      </c>
      <c r="B395" s="255" t="s">
        <v>416</v>
      </c>
      <c r="C395" s="248">
        <f>SUM(C396:C403)</f>
        <v>6284923</v>
      </c>
      <c r="D395" s="248">
        <f aca="true" t="shared" si="89" ref="D395:L395">SUM(D396:D403)</f>
        <v>484085</v>
      </c>
      <c r="E395" s="248">
        <f t="shared" si="89"/>
        <v>254828</v>
      </c>
      <c r="F395" s="248">
        <f t="shared" si="89"/>
        <v>0</v>
      </c>
      <c r="G395" s="248">
        <f t="shared" si="89"/>
        <v>83280</v>
      </c>
      <c r="H395" s="248">
        <f t="shared" si="89"/>
        <v>1201</v>
      </c>
      <c r="I395" s="248">
        <f t="shared" si="89"/>
        <v>86401</v>
      </c>
      <c r="J395" s="248">
        <f t="shared" si="89"/>
        <v>58375</v>
      </c>
      <c r="K395" s="248">
        <f t="shared" si="89"/>
        <v>0</v>
      </c>
      <c r="L395" s="248">
        <f t="shared" si="89"/>
        <v>5800838</v>
      </c>
      <c r="M395" s="248" t="e">
        <f>'[4]03'!#REF!+'[4]04'!#REF!</f>
        <v>#REF!</v>
      </c>
      <c r="N395" s="248" t="e">
        <f t="shared" si="86"/>
        <v>#REF!</v>
      </c>
      <c r="O395" s="248" t="e">
        <f>'[4]07'!#REF!</f>
        <v>#REF!</v>
      </c>
      <c r="P395" s="248" t="e">
        <f t="shared" si="87"/>
        <v>#REF!</v>
      </c>
    </row>
    <row r="396" spans="1:16" ht="24.75" customHeight="1" hidden="1">
      <c r="A396" s="305" t="s">
        <v>417</v>
      </c>
      <c r="B396" s="251" t="s">
        <v>358</v>
      </c>
      <c r="C396" s="248">
        <f aca="true" t="shared" si="90" ref="C396:C404">D396+K396+L396</f>
        <v>88177</v>
      </c>
      <c r="D396" s="248">
        <f aca="true" t="shared" si="91" ref="D396:D404">E396+F396+G396+H396+I396+J396</f>
        <v>75577</v>
      </c>
      <c r="E396" s="252">
        <v>4500</v>
      </c>
      <c r="F396" s="252">
        <v>0</v>
      </c>
      <c r="G396" s="252">
        <v>10000</v>
      </c>
      <c r="H396" s="252">
        <v>1201</v>
      </c>
      <c r="I396" s="252">
        <v>1501</v>
      </c>
      <c r="J396" s="252">
        <v>58375</v>
      </c>
      <c r="K396" s="252">
        <v>0</v>
      </c>
      <c r="L396" s="252">
        <v>12600</v>
      </c>
      <c r="M396" s="252" t="e">
        <f>'[4]03'!#REF!+'[4]04'!#REF!</f>
        <v>#REF!</v>
      </c>
      <c r="N396" s="252" t="e">
        <f t="shared" si="86"/>
        <v>#REF!</v>
      </c>
      <c r="O396" s="252" t="e">
        <f>'[4]07'!#REF!</f>
        <v>#REF!</v>
      </c>
      <c r="P396" s="252" t="e">
        <f t="shared" si="87"/>
        <v>#REF!</v>
      </c>
    </row>
    <row r="397" spans="1:16" ht="24.75" customHeight="1" hidden="1">
      <c r="A397" s="305" t="s">
        <v>418</v>
      </c>
      <c r="B397" s="251" t="s">
        <v>419</v>
      </c>
      <c r="C397" s="248">
        <f t="shared" si="90"/>
        <v>0</v>
      </c>
      <c r="D397" s="248">
        <f t="shared" si="91"/>
        <v>0</v>
      </c>
      <c r="E397" s="252">
        <v>0</v>
      </c>
      <c r="F397" s="252">
        <v>0</v>
      </c>
      <c r="G397" s="252">
        <v>0</v>
      </c>
      <c r="H397" s="252">
        <v>0</v>
      </c>
      <c r="I397" s="252">
        <v>0</v>
      </c>
      <c r="J397" s="252">
        <v>0</v>
      </c>
      <c r="K397" s="252">
        <v>0</v>
      </c>
      <c r="L397" s="252">
        <v>0</v>
      </c>
      <c r="M397" s="252" t="e">
        <f>'[4]03'!#REF!+'[4]04'!#REF!</f>
        <v>#REF!</v>
      </c>
      <c r="N397" s="252" t="e">
        <f t="shared" si="86"/>
        <v>#REF!</v>
      </c>
      <c r="O397" s="252" t="e">
        <f>'[4]07'!#REF!</f>
        <v>#REF!</v>
      </c>
      <c r="P397" s="252" t="e">
        <f t="shared" si="87"/>
        <v>#REF!</v>
      </c>
    </row>
    <row r="398" spans="1:16" ht="24.75" customHeight="1" hidden="1">
      <c r="A398" s="305" t="s">
        <v>420</v>
      </c>
      <c r="B398" s="251" t="s">
        <v>444</v>
      </c>
      <c r="C398" s="248">
        <f t="shared" si="90"/>
        <v>4500</v>
      </c>
      <c r="D398" s="248">
        <f t="shared" si="91"/>
        <v>4500</v>
      </c>
      <c r="E398" s="252">
        <v>0</v>
      </c>
      <c r="F398" s="252">
        <v>0</v>
      </c>
      <c r="G398" s="252">
        <v>4500</v>
      </c>
      <c r="H398" s="252">
        <v>0</v>
      </c>
      <c r="I398" s="252">
        <v>0</v>
      </c>
      <c r="J398" s="252">
        <v>0</v>
      </c>
      <c r="K398" s="252">
        <v>0</v>
      </c>
      <c r="L398" s="252">
        <v>0</v>
      </c>
      <c r="M398" s="252" t="e">
        <f>'[4]03'!#REF!</f>
        <v>#REF!</v>
      </c>
      <c r="N398" s="252" t="e">
        <f t="shared" si="86"/>
        <v>#REF!</v>
      </c>
      <c r="O398" s="252" t="e">
        <f>'[4]07'!#REF!</f>
        <v>#REF!</v>
      </c>
      <c r="P398" s="252" t="e">
        <f t="shared" si="87"/>
        <v>#REF!</v>
      </c>
    </row>
    <row r="399" spans="1:16" ht="24.75" customHeight="1" hidden="1">
      <c r="A399" s="305" t="s">
        <v>422</v>
      </c>
      <c r="B399" s="251" t="s">
        <v>421</v>
      </c>
      <c r="C399" s="248">
        <f t="shared" si="90"/>
        <v>4418051</v>
      </c>
      <c r="D399" s="248">
        <f t="shared" si="91"/>
        <v>108583</v>
      </c>
      <c r="E399" s="252">
        <v>10903</v>
      </c>
      <c r="F399" s="252">
        <v>0</v>
      </c>
      <c r="G399" s="252">
        <v>61780</v>
      </c>
      <c r="H399" s="252">
        <v>0</v>
      </c>
      <c r="I399" s="252">
        <v>35900</v>
      </c>
      <c r="J399" s="252">
        <v>0</v>
      </c>
      <c r="K399" s="252">
        <v>0</v>
      </c>
      <c r="L399" s="252">
        <v>4309468</v>
      </c>
      <c r="M399" s="252" t="e">
        <f>'[4]03'!#REF!+'[4]04'!#REF!</f>
        <v>#REF!</v>
      </c>
      <c r="N399" s="252" t="e">
        <f t="shared" si="86"/>
        <v>#REF!</v>
      </c>
      <c r="O399" s="252" t="e">
        <f>'[4]07'!#REF!</f>
        <v>#REF!</v>
      </c>
      <c r="P399" s="252" t="e">
        <f t="shared" si="87"/>
        <v>#REF!</v>
      </c>
    </row>
    <row r="400" spans="1:16" ht="24.75" customHeight="1" hidden="1">
      <c r="A400" s="305" t="s">
        <v>424</v>
      </c>
      <c r="B400" s="251" t="s">
        <v>423</v>
      </c>
      <c r="C400" s="248">
        <f t="shared" si="90"/>
        <v>50472</v>
      </c>
      <c r="D400" s="248">
        <f t="shared" si="91"/>
        <v>50472</v>
      </c>
      <c r="E400" s="252">
        <v>1472</v>
      </c>
      <c r="F400" s="252">
        <v>0</v>
      </c>
      <c r="G400" s="252">
        <v>0</v>
      </c>
      <c r="H400" s="252">
        <v>0</v>
      </c>
      <c r="I400" s="252">
        <v>49000</v>
      </c>
      <c r="J400" s="252">
        <v>0</v>
      </c>
      <c r="K400" s="252">
        <v>0</v>
      </c>
      <c r="L400" s="252">
        <v>0</v>
      </c>
      <c r="M400" s="252" t="e">
        <f>'[4]03'!#REF!+'[4]04'!#REF!</f>
        <v>#REF!</v>
      </c>
      <c r="N400" s="252" t="e">
        <f t="shared" si="86"/>
        <v>#REF!</v>
      </c>
      <c r="O400" s="252" t="e">
        <f>'[4]07'!#REF!</f>
        <v>#REF!</v>
      </c>
      <c r="P400" s="252" t="e">
        <f t="shared" si="87"/>
        <v>#REF!</v>
      </c>
    </row>
    <row r="401" spans="1:16" ht="24.75" customHeight="1" hidden="1">
      <c r="A401" s="305" t="s">
        <v>426</v>
      </c>
      <c r="B401" s="251" t="s">
        <v>425</v>
      </c>
      <c r="C401" s="248">
        <f t="shared" si="90"/>
        <v>0</v>
      </c>
      <c r="D401" s="248">
        <f t="shared" si="91"/>
        <v>0</v>
      </c>
      <c r="E401" s="252">
        <v>0</v>
      </c>
      <c r="F401" s="252">
        <v>0</v>
      </c>
      <c r="G401" s="252">
        <v>0</v>
      </c>
      <c r="H401" s="252">
        <v>0</v>
      </c>
      <c r="I401" s="252">
        <v>0</v>
      </c>
      <c r="J401" s="252">
        <v>0</v>
      </c>
      <c r="K401" s="252">
        <v>0</v>
      </c>
      <c r="L401" s="252">
        <v>0</v>
      </c>
      <c r="M401" s="252" t="e">
        <f>'[4]03'!#REF!+'[4]04'!#REF!</f>
        <v>#REF!</v>
      </c>
      <c r="N401" s="252" t="e">
        <f t="shared" si="86"/>
        <v>#REF!</v>
      </c>
      <c r="O401" s="252" t="e">
        <f>'[4]07'!#REF!</f>
        <v>#REF!</v>
      </c>
      <c r="P401" s="252" t="e">
        <f t="shared" si="87"/>
        <v>#REF!</v>
      </c>
    </row>
    <row r="402" spans="1:16" ht="24.75" customHeight="1" hidden="1">
      <c r="A402" s="305" t="s">
        <v>428</v>
      </c>
      <c r="B402" s="256" t="s">
        <v>427</v>
      </c>
      <c r="C402" s="248">
        <f t="shared" si="90"/>
        <v>0</v>
      </c>
      <c r="D402" s="248">
        <f t="shared" si="91"/>
        <v>0</v>
      </c>
      <c r="E402" s="252">
        <v>0</v>
      </c>
      <c r="F402" s="252">
        <v>0</v>
      </c>
      <c r="G402" s="252">
        <v>0</v>
      </c>
      <c r="H402" s="252">
        <v>0</v>
      </c>
      <c r="I402" s="252">
        <v>0</v>
      </c>
      <c r="J402" s="252">
        <v>0</v>
      </c>
      <c r="K402" s="252">
        <v>0</v>
      </c>
      <c r="L402" s="252">
        <v>0</v>
      </c>
      <c r="M402" s="252" t="e">
        <f>'[4]03'!#REF!+'[4]04'!#REF!</f>
        <v>#REF!</v>
      </c>
      <c r="N402" s="252" t="e">
        <f t="shared" si="86"/>
        <v>#REF!</v>
      </c>
      <c r="O402" s="252" t="e">
        <f>'[4]07'!#REF!</f>
        <v>#REF!</v>
      </c>
      <c r="P402" s="252" t="e">
        <f t="shared" si="87"/>
        <v>#REF!</v>
      </c>
    </row>
    <row r="403" spans="1:16" ht="24.75" customHeight="1" hidden="1">
      <c r="A403" s="305" t="s">
        <v>445</v>
      </c>
      <c r="B403" s="251" t="s">
        <v>429</v>
      </c>
      <c r="C403" s="248">
        <f t="shared" si="90"/>
        <v>1723723</v>
      </c>
      <c r="D403" s="248">
        <f t="shared" si="91"/>
        <v>244953</v>
      </c>
      <c r="E403" s="252">
        <v>237953</v>
      </c>
      <c r="F403" s="252">
        <v>0</v>
      </c>
      <c r="G403" s="252">
        <v>7000</v>
      </c>
      <c r="H403" s="252">
        <v>0</v>
      </c>
      <c r="I403" s="252">
        <v>0</v>
      </c>
      <c r="J403" s="252">
        <v>0</v>
      </c>
      <c r="K403" s="252">
        <v>0</v>
      </c>
      <c r="L403" s="252">
        <v>1478770</v>
      </c>
      <c r="M403" s="252" t="e">
        <f>'[4]03'!#REF!+'[4]04'!#REF!</f>
        <v>#REF!</v>
      </c>
      <c r="N403" s="252" t="e">
        <f t="shared" si="86"/>
        <v>#REF!</v>
      </c>
      <c r="O403" s="252" t="e">
        <f>'[4]07'!#REF!</f>
        <v>#REF!</v>
      </c>
      <c r="P403" s="252" t="e">
        <f t="shared" si="87"/>
        <v>#REF!</v>
      </c>
    </row>
    <row r="404" spans="1:16" ht="24.75" customHeight="1" hidden="1">
      <c r="A404" s="306" t="s">
        <v>25</v>
      </c>
      <c r="B404" s="254" t="s">
        <v>430</v>
      </c>
      <c r="C404" s="248">
        <f t="shared" si="90"/>
        <v>675451</v>
      </c>
      <c r="D404" s="248">
        <f t="shared" si="91"/>
        <v>675451</v>
      </c>
      <c r="E404" s="252">
        <v>76621</v>
      </c>
      <c r="F404" s="252">
        <v>0</v>
      </c>
      <c r="G404" s="252">
        <v>299130</v>
      </c>
      <c r="H404" s="252">
        <v>108500</v>
      </c>
      <c r="I404" s="252">
        <v>191200</v>
      </c>
      <c r="J404" s="252">
        <v>0</v>
      </c>
      <c r="K404" s="252">
        <v>0</v>
      </c>
      <c r="L404" s="252">
        <v>0</v>
      </c>
      <c r="M404" s="248" t="e">
        <f>'[4]03'!#REF!+'[4]04'!#REF!</f>
        <v>#REF!</v>
      </c>
      <c r="N404" s="248" t="e">
        <f t="shared" si="86"/>
        <v>#REF!</v>
      </c>
      <c r="O404" s="248" t="e">
        <f>'[4]07'!#REF!</f>
        <v>#REF!</v>
      </c>
      <c r="P404" s="248" t="e">
        <f t="shared" si="87"/>
        <v>#REF!</v>
      </c>
    </row>
    <row r="405" spans="1:16" ht="24.75" customHeight="1" hidden="1">
      <c r="A405" s="219" t="s">
        <v>36</v>
      </c>
      <c r="B405" s="288" t="s">
        <v>468</v>
      </c>
      <c r="C405" s="257">
        <f>(C396+C397+C398)/C395</f>
        <v>0.014745924492631016</v>
      </c>
      <c r="D405" s="307">
        <f aca="true" t="shared" si="92" ref="D405:L405">(D396+D397+D398)/D395</f>
        <v>0.16541929619798176</v>
      </c>
      <c r="E405" s="257">
        <f t="shared" si="92"/>
        <v>0.017658969971902617</v>
      </c>
      <c r="F405" s="257" t="e">
        <f t="shared" si="92"/>
        <v>#DIV/0!</v>
      </c>
      <c r="G405" s="257">
        <f t="shared" si="92"/>
        <v>0.17411143131604226</v>
      </c>
      <c r="H405" s="257">
        <f t="shared" si="92"/>
        <v>1</v>
      </c>
      <c r="I405" s="257">
        <f t="shared" si="92"/>
        <v>0.01737248411476719</v>
      </c>
      <c r="J405" s="257">
        <f t="shared" si="92"/>
        <v>1</v>
      </c>
      <c r="K405" s="257" t="e">
        <f t="shared" si="92"/>
        <v>#DIV/0!</v>
      </c>
      <c r="L405" s="257">
        <f t="shared" si="92"/>
        <v>0.0021720999621089227</v>
      </c>
      <c r="M405" s="239"/>
      <c r="N405" s="289"/>
      <c r="O405" s="289"/>
      <c r="P405" s="289"/>
    </row>
    <row r="406" spans="1:16" ht="17.25" hidden="1">
      <c r="A406" s="680" t="s">
        <v>469</v>
      </c>
      <c r="B406" s="680"/>
      <c r="C406" s="252">
        <f>C389-C392-C393-C394</f>
        <v>0</v>
      </c>
      <c r="D406" s="252">
        <f aca="true" t="shared" si="93" ref="D406:L406">D389-D392-D393-D394</f>
        <v>0</v>
      </c>
      <c r="E406" s="252">
        <f t="shared" si="93"/>
        <v>0</v>
      </c>
      <c r="F406" s="252">
        <f t="shared" si="93"/>
        <v>0</v>
      </c>
      <c r="G406" s="252">
        <f t="shared" si="93"/>
        <v>0</v>
      </c>
      <c r="H406" s="252">
        <f t="shared" si="93"/>
        <v>0</v>
      </c>
      <c r="I406" s="252">
        <f t="shared" si="93"/>
        <v>0</v>
      </c>
      <c r="J406" s="252">
        <f t="shared" si="93"/>
        <v>0</v>
      </c>
      <c r="K406" s="252">
        <f t="shared" si="93"/>
        <v>0</v>
      </c>
      <c r="L406" s="252">
        <f t="shared" si="93"/>
        <v>0</v>
      </c>
      <c r="M406" s="239"/>
      <c r="N406" s="289"/>
      <c r="O406" s="289"/>
      <c r="P406" s="289"/>
    </row>
    <row r="407" spans="1:16" ht="17.25" hidden="1">
      <c r="A407" s="663" t="s">
        <v>470</v>
      </c>
      <c r="B407" s="663"/>
      <c r="C407" s="252">
        <f>C394-C395-C404</f>
        <v>0</v>
      </c>
      <c r="D407" s="252">
        <f aca="true" t="shared" si="94" ref="D407:L407">D394-D395-D404</f>
        <v>0</v>
      </c>
      <c r="E407" s="252">
        <f t="shared" si="94"/>
        <v>0</v>
      </c>
      <c r="F407" s="252">
        <f t="shared" si="94"/>
        <v>0</v>
      </c>
      <c r="G407" s="252">
        <f t="shared" si="94"/>
        <v>0</v>
      </c>
      <c r="H407" s="252">
        <f t="shared" si="94"/>
        <v>0</v>
      </c>
      <c r="I407" s="252">
        <f t="shared" si="94"/>
        <v>0</v>
      </c>
      <c r="J407" s="252">
        <f t="shared" si="94"/>
        <v>0</v>
      </c>
      <c r="K407" s="252">
        <f t="shared" si="94"/>
        <v>0</v>
      </c>
      <c r="L407" s="252">
        <f t="shared" si="94"/>
        <v>0</v>
      </c>
      <c r="M407" s="239"/>
      <c r="N407" s="289"/>
      <c r="O407" s="289"/>
      <c r="P407" s="289"/>
    </row>
    <row r="408" spans="1:16" ht="18.75" hidden="1">
      <c r="A408" s="278"/>
      <c r="B408" s="290" t="s">
        <v>474</v>
      </c>
      <c r="C408" s="290"/>
      <c r="D408" s="291"/>
      <c r="E408" s="291"/>
      <c r="F408" s="291"/>
      <c r="G408" s="664" t="s">
        <v>474</v>
      </c>
      <c r="H408" s="664"/>
      <c r="I408" s="664"/>
      <c r="J408" s="664"/>
      <c r="K408" s="664"/>
      <c r="L408" s="664"/>
      <c r="M408" s="278"/>
      <c r="N408" s="278"/>
      <c r="O408" s="278"/>
      <c r="P408" s="278"/>
    </row>
    <row r="409" spans="1:16" ht="18.75" hidden="1">
      <c r="A409" s="665" t="s">
        <v>471</v>
      </c>
      <c r="B409" s="665"/>
      <c r="C409" s="665"/>
      <c r="D409" s="665"/>
      <c r="E409" s="291"/>
      <c r="F409" s="291"/>
      <c r="G409" s="308"/>
      <c r="H409" s="666" t="s">
        <v>475</v>
      </c>
      <c r="I409" s="666"/>
      <c r="J409" s="666"/>
      <c r="K409" s="666"/>
      <c r="L409" s="666"/>
      <c r="M409" s="278"/>
      <c r="N409" s="278"/>
      <c r="O409" s="278"/>
      <c r="P409" s="278"/>
    </row>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spans="1:13" ht="16.5" hidden="1">
      <c r="A426" s="693" t="s">
        <v>449</v>
      </c>
      <c r="B426" s="694"/>
      <c r="C426" s="277"/>
      <c r="D426" s="695" t="s">
        <v>371</v>
      </c>
      <c r="E426" s="695"/>
      <c r="F426" s="695"/>
      <c r="G426" s="695"/>
      <c r="H426" s="695"/>
      <c r="I426" s="695"/>
      <c r="J426" s="695"/>
      <c r="K426" s="667"/>
      <c r="L426" s="667"/>
      <c r="M426" s="278"/>
    </row>
    <row r="427" spans="1:13" ht="16.5" hidden="1">
      <c r="A427" s="681" t="s">
        <v>395</v>
      </c>
      <c r="B427" s="681"/>
      <c r="C427" s="681"/>
      <c r="D427" s="695" t="s">
        <v>450</v>
      </c>
      <c r="E427" s="695"/>
      <c r="F427" s="695"/>
      <c r="G427" s="695"/>
      <c r="H427" s="695"/>
      <c r="I427" s="695"/>
      <c r="J427" s="695"/>
      <c r="K427" s="696" t="s">
        <v>485</v>
      </c>
      <c r="L427" s="696"/>
      <c r="M427" s="278"/>
    </row>
    <row r="428" spans="1:13" ht="16.5" hidden="1">
      <c r="A428" s="681" t="s">
        <v>396</v>
      </c>
      <c r="B428" s="681"/>
      <c r="C428" s="234"/>
      <c r="D428" s="682" t="s">
        <v>473</v>
      </c>
      <c r="E428" s="682"/>
      <c r="F428" s="682"/>
      <c r="G428" s="682"/>
      <c r="H428" s="682"/>
      <c r="I428" s="682"/>
      <c r="J428" s="682"/>
      <c r="K428" s="667"/>
      <c r="L428" s="667"/>
      <c r="M428" s="278"/>
    </row>
    <row r="429" spans="1:13" ht="15.75" hidden="1">
      <c r="A429" s="236" t="s">
        <v>397</v>
      </c>
      <c r="B429" s="236"/>
      <c r="C429" s="237"/>
      <c r="D429" s="217"/>
      <c r="E429" s="217"/>
      <c r="F429" s="170"/>
      <c r="G429" s="170"/>
      <c r="H429" s="170"/>
      <c r="I429" s="170"/>
      <c r="J429" s="170"/>
      <c r="K429" s="683"/>
      <c r="L429" s="683"/>
      <c r="M429" s="278"/>
    </row>
    <row r="430" spans="1:13" ht="15.75" hidden="1">
      <c r="A430" s="217"/>
      <c r="B430" s="217" t="s">
        <v>451</v>
      </c>
      <c r="C430" s="217"/>
      <c r="D430" s="217"/>
      <c r="E430" s="217"/>
      <c r="F430" s="217"/>
      <c r="G430" s="217"/>
      <c r="H430" s="217"/>
      <c r="I430" s="217"/>
      <c r="J430" s="217"/>
      <c r="K430" s="684"/>
      <c r="L430" s="684"/>
      <c r="M430" s="278"/>
    </row>
    <row r="431" spans="1:13" ht="15.75" hidden="1">
      <c r="A431" s="591" t="s">
        <v>373</v>
      </c>
      <c r="B431" s="592"/>
      <c r="C431" s="687" t="s">
        <v>18</v>
      </c>
      <c r="D431" s="676" t="s">
        <v>452</v>
      </c>
      <c r="E431" s="676"/>
      <c r="F431" s="676"/>
      <c r="G431" s="676"/>
      <c r="H431" s="676"/>
      <c r="I431" s="676"/>
      <c r="J431" s="676"/>
      <c r="K431" s="676"/>
      <c r="L431" s="676"/>
      <c r="M431" s="278"/>
    </row>
    <row r="432" spans="1:13" ht="15.75" hidden="1">
      <c r="A432" s="593"/>
      <c r="B432" s="594"/>
      <c r="C432" s="687"/>
      <c r="D432" s="688" t="s">
        <v>454</v>
      </c>
      <c r="E432" s="689"/>
      <c r="F432" s="689"/>
      <c r="G432" s="689"/>
      <c r="H432" s="689"/>
      <c r="I432" s="689"/>
      <c r="J432" s="690"/>
      <c r="K432" s="669" t="s">
        <v>455</v>
      </c>
      <c r="L432" s="669" t="s">
        <v>456</v>
      </c>
      <c r="M432" s="278"/>
    </row>
    <row r="433" spans="1:13" ht="15.75" hidden="1">
      <c r="A433" s="593"/>
      <c r="B433" s="594"/>
      <c r="C433" s="687"/>
      <c r="D433" s="672" t="s">
        <v>17</v>
      </c>
      <c r="E433" s="673" t="s">
        <v>7</v>
      </c>
      <c r="F433" s="674"/>
      <c r="G433" s="674"/>
      <c r="H433" s="674"/>
      <c r="I433" s="674"/>
      <c r="J433" s="675"/>
      <c r="K433" s="691"/>
      <c r="L433" s="670"/>
      <c r="M433" s="278"/>
    </row>
    <row r="434" spans="1:16" ht="15.75" hidden="1">
      <c r="A434" s="685"/>
      <c r="B434" s="686"/>
      <c r="C434" s="687"/>
      <c r="D434" s="672"/>
      <c r="E434" s="182" t="s">
        <v>457</v>
      </c>
      <c r="F434" s="182" t="s">
        <v>458</v>
      </c>
      <c r="G434" s="182" t="s">
        <v>459</v>
      </c>
      <c r="H434" s="182" t="s">
        <v>460</v>
      </c>
      <c r="I434" s="182" t="s">
        <v>461</v>
      </c>
      <c r="J434" s="182" t="s">
        <v>462</v>
      </c>
      <c r="K434" s="692"/>
      <c r="L434" s="671"/>
      <c r="M434" s="677" t="s">
        <v>463</v>
      </c>
      <c r="N434" s="677"/>
      <c r="O434" s="677"/>
      <c r="P434" s="677"/>
    </row>
    <row r="435" spans="1:16" ht="15" hidden="1">
      <c r="A435" s="678" t="s">
        <v>6</v>
      </c>
      <c r="B435" s="679"/>
      <c r="C435" s="281">
        <v>1</v>
      </c>
      <c r="D435" s="282">
        <v>2</v>
      </c>
      <c r="E435" s="281">
        <v>3</v>
      </c>
      <c r="F435" s="282">
        <v>4</v>
      </c>
      <c r="G435" s="281">
        <v>5</v>
      </c>
      <c r="H435" s="282">
        <v>6</v>
      </c>
      <c r="I435" s="281">
        <v>7</v>
      </c>
      <c r="J435" s="282">
        <v>8</v>
      </c>
      <c r="K435" s="281">
        <v>9</v>
      </c>
      <c r="L435" s="282">
        <v>10</v>
      </c>
      <c r="M435" s="283" t="s">
        <v>464</v>
      </c>
      <c r="N435" s="284" t="s">
        <v>465</v>
      </c>
      <c r="O435" s="284" t="s">
        <v>466</v>
      </c>
      <c r="P435" s="284" t="s">
        <v>467</v>
      </c>
    </row>
    <row r="436" spans="1:16" ht="24.75" customHeight="1" hidden="1">
      <c r="A436" s="304" t="s">
        <v>0</v>
      </c>
      <c r="B436" s="247" t="s">
        <v>410</v>
      </c>
      <c r="C436" s="248">
        <f>C437+C438</f>
        <v>5449092</v>
      </c>
      <c r="D436" s="248">
        <f aca="true" t="shared" si="95" ref="D436:L436">D437+D438</f>
        <v>447871</v>
      </c>
      <c r="E436" s="248">
        <f t="shared" si="95"/>
        <v>262468</v>
      </c>
      <c r="F436" s="248">
        <f t="shared" si="95"/>
        <v>0</v>
      </c>
      <c r="G436" s="248">
        <f t="shared" si="95"/>
        <v>115140</v>
      </c>
      <c r="H436" s="248">
        <f t="shared" si="95"/>
        <v>16950</v>
      </c>
      <c r="I436" s="248">
        <f t="shared" si="95"/>
        <v>21311</v>
      </c>
      <c r="J436" s="248">
        <f t="shared" si="95"/>
        <v>32002</v>
      </c>
      <c r="K436" s="248">
        <f t="shared" si="95"/>
        <v>0</v>
      </c>
      <c r="L436" s="248">
        <f t="shared" si="95"/>
        <v>5001221</v>
      </c>
      <c r="M436" s="248" t="e">
        <f>'[4]03'!#REF!+'[4]04'!#REF!</f>
        <v>#REF!</v>
      </c>
      <c r="N436" s="248" t="e">
        <f>C436-M436</f>
        <v>#REF!</v>
      </c>
      <c r="O436" s="248" t="e">
        <f>'[4]07'!#REF!</f>
        <v>#REF!</v>
      </c>
      <c r="P436" s="248" t="e">
        <f>C436-O436</f>
        <v>#REF!</v>
      </c>
    </row>
    <row r="437" spans="1:16" ht="24.75" customHeight="1" hidden="1">
      <c r="A437" s="305">
        <v>1</v>
      </c>
      <c r="B437" s="251" t="s">
        <v>411</v>
      </c>
      <c r="C437" s="248">
        <f>D437+K437+L437</f>
        <v>4888044</v>
      </c>
      <c r="D437" s="248">
        <f>E437+F437+G437+H437+I437+J437</f>
        <v>376330</v>
      </c>
      <c r="E437" s="252">
        <v>238379</v>
      </c>
      <c r="F437" s="252"/>
      <c r="G437" s="252">
        <v>115140</v>
      </c>
      <c r="H437" s="252">
        <v>1500</v>
      </c>
      <c r="I437" s="252">
        <v>21311</v>
      </c>
      <c r="J437" s="252"/>
      <c r="K437" s="252"/>
      <c r="L437" s="252">
        <v>4511714</v>
      </c>
      <c r="M437" s="252" t="e">
        <f>'[4]03'!#REF!+'[4]04'!#REF!</f>
        <v>#REF!</v>
      </c>
      <c r="N437" s="252" t="e">
        <f aca="true" t="shared" si="96" ref="N437:N451">C437-M437</f>
        <v>#REF!</v>
      </c>
      <c r="O437" s="252" t="e">
        <f>'[4]07'!#REF!</f>
        <v>#REF!</v>
      </c>
      <c r="P437" s="252" t="e">
        <f aca="true" t="shared" si="97" ref="P437:P451">C437-O437</f>
        <v>#REF!</v>
      </c>
    </row>
    <row r="438" spans="1:16" ht="24.75" customHeight="1" hidden="1">
      <c r="A438" s="305">
        <v>2</v>
      </c>
      <c r="B438" s="251" t="s">
        <v>412</v>
      </c>
      <c r="C438" s="248">
        <f>D438+K438+L438</f>
        <v>561048</v>
      </c>
      <c r="D438" s="248">
        <f>E438+F438+G438+H438+I438+J438</f>
        <v>71541</v>
      </c>
      <c r="E438" s="252">
        <v>24089</v>
      </c>
      <c r="F438" s="252">
        <v>0</v>
      </c>
      <c r="G438" s="252">
        <v>0</v>
      </c>
      <c r="H438" s="252">
        <v>15450</v>
      </c>
      <c r="I438" s="252">
        <v>0</v>
      </c>
      <c r="J438" s="252">
        <v>32002</v>
      </c>
      <c r="K438" s="252">
        <v>0</v>
      </c>
      <c r="L438" s="252">
        <v>489507</v>
      </c>
      <c r="M438" s="252" t="e">
        <f>'[4]03'!#REF!+'[4]04'!#REF!</f>
        <v>#REF!</v>
      </c>
      <c r="N438" s="252" t="e">
        <f t="shared" si="96"/>
        <v>#REF!</v>
      </c>
      <c r="O438" s="252" t="e">
        <f>'[4]07'!#REF!</f>
        <v>#REF!</v>
      </c>
      <c r="P438" s="252" t="e">
        <f t="shared" si="97"/>
        <v>#REF!</v>
      </c>
    </row>
    <row r="439" spans="1:16" ht="24.75" customHeight="1" hidden="1">
      <c r="A439" s="306" t="s">
        <v>1</v>
      </c>
      <c r="B439" s="254" t="s">
        <v>413</v>
      </c>
      <c r="C439" s="248">
        <f>D439+K439+L439</f>
        <v>200</v>
      </c>
      <c r="D439" s="248">
        <f>E439+F439+G439+H439+I439+J439</f>
        <v>200</v>
      </c>
      <c r="E439" s="252">
        <v>200</v>
      </c>
      <c r="F439" s="252">
        <v>0</v>
      </c>
      <c r="G439" s="252">
        <v>0</v>
      </c>
      <c r="H439" s="252">
        <v>0</v>
      </c>
      <c r="I439" s="252">
        <v>0</v>
      </c>
      <c r="J439" s="252">
        <v>0</v>
      </c>
      <c r="K439" s="252">
        <v>0</v>
      </c>
      <c r="L439" s="252">
        <v>0</v>
      </c>
      <c r="M439" s="252" t="e">
        <f>'[4]03'!#REF!+'[4]04'!#REF!</f>
        <v>#REF!</v>
      </c>
      <c r="N439" s="252" t="e">
        <f t="shared" si="96"/>
        <v>#REF!</v>
      </c>
      <c r="O439" s="252" t="e">
        <f>'[4]07'!#REF!</f>
        <v>#REF!</v>
      </c>
      <c r="P439" s="252" t="e">
        <f t="shared" si="97"/>
        <v>#REF!</v>
      </c>
    </row>
    <row r="440" spans="1:16" ht="24.75" customHeight="1" hidden="1">
      <c r="A440" s="306" t="s">
        <v>369</v>
      </c>
      <c r="B440" s="254" t="s">
        <v>414</v>
      </c>
      <c r="C440" s="248">
        <f>D440+K440+L440</f>
        <v>0</v>
      </c>
      <c r="D440" s="248">
        <f>E440+F440+G440+H440+I440+J440</f>
        <v>0</v>
      </c>
      <c r="E440" s="252">
        <v>0</v>
      </c>
      <c r="F440" s="252">
        <v>0</v>
      </c>
      <c r="G440" s="252">
        <v>0</v>
      </c>
      <c r="H440" s="252">
        <v>0</v>
      </c>
      <c r="I440" s="252">
        <v>0</v>
      </c>
      <c r="J440" s="252">
        <v>0</v>
      </c>
      <c r="K440" s="252">
        <v>0</v>
      </c>
      <c r="L440" s="252">
        <v>0</v>
      </c>
      <c r="M440" s="252" t="e">
        <f>'[4]03'!#REF!+'[4]04'!#REF!</f>
        <v>#REF!</v>
      </c>
      <c r="N440" s="252" t="e">
        <f t="shared" si="96"/>
        <v>#REF!</v>
      </c>
      <c r="O440" s="252" t="e">
        <f>'[4]07'!#REF!</f>
        <v>#REF!</v>
      </c>
      <c r="P440" s="252" t="e">
        <f t="shared" si="97"/>
        <v>#REF!</v>
      </c>
    </row>
    <row r="441" spans="1:16" ht="24.75" customHeight="1" hidden="1">
      <c r="A441" s="306" t="s">
        <v>415</v>
      </c>
      <c r="B441" s="254" t="s">
        <v>324</v>
      </c>
      <c r="C441" s="248">
        <f>C442+C451</f>
        <v>5448892</v>
      </c>
      <c r="D441" s="248">
        <f aca="true" t="shared" si="98" ref="D441:L441">D442+D451</f>
        <v>447671</v>
      </c>
      <c r="E441" s="248">
        <f t="shared" si="98"/>
        <v>262268</v>
      </c>
      <c r="F441" s="248">
        <f t="shared" si="98"/>
        <v>0</v>
      </c>
      <c r="G441" s="248">
        <f t="shared" si="98"/>
        <v>115140</v>
      </c>
      <c r="H441" s="248">
        <f t="shared" si="98"/>
        <v>16950</v>
      </c>
      <c r="I441" s="248">
        <f t="shared" si="98"/>
        <v>21311</v>
      </c>
      <c r="J441" s="248">
        <f t="shared" si="98"/>
        <v>32002</v>
      </c>
      <c r="K441" s="248">
        <f t="shared" si="98"/>
        <v>0</v>
      </c>
      <c r="L441" s="248">
        <f t="shared" si="98"/>
        <v>5001221</v>
      </c>
      <c r="M441" s="248" t="e">
        <f>'[4]03'!#REF!+'[4]04'!#REF!</f>
        <v>#REF!</v>
      </c>
      <c r="N441" s="248" t="e">
        <f t="shared" si="96"/>
        <v>#REF!</v>
      </c>
      <c r="O441" s="248" t="e">
        <f>'[4]07'!#REF!</f>
        <v>#REF!</v>
      </c>
      <c r="P441" s="248" t="e">
        <f t="shared" si="97"/>
        <v>#REF!</v>
      </c>
    </row>
    <row r="442" spans="1:16" ht="24.75" customHeight="1" hidden="1">
      <c r="A442" s="306" t="s">
        <v>24</v>
      </c>
      <c r="B442" s="255" t="s">
        <v>416</v>
      </c>
      <c r="C442" s="248">
        <f>SUM(C443:C450)</f>
        <v>5109785</v>
      </c>
      <c r="D442" s="248">
        <f aca="true" t="shared" si="99" ref="D442:L442">SUM(D443:D450)</f>
        <v>108564</v>
      </c>
      <c r="E442" s="248">
        <f t="shared" si="99"/>
        <v>56612</v>
      </c>
      <c r="F442" s="248">
        <f t="shared" si="99"/>
        <v>0</v>
      </c>
      <c r="G442" s="248">
        <f t="shared" si="99"/>
        <v>4500</v>
      </c>
      <c r="H442" s="248">
        <f t="shared" si="99"/>
        <v>15450</v>
      </c>
      <c r="I442" s="248">
        <f t="shared" si="99"/>
        <v>0</v>
      </c>
      <c r="J442" s="248">
        <f t="shared" si="99"/>
        <v>32002</v>
      </c>
      <c r="K442" s="248">
        <f t="shared" si="99"/>
        <v>0</v>
      </c>
      <c r="L442" s="248">
        <f t="shared" si="99"/>
        <v>5001221</v>
      </c>
      <c r="M442" s="248" t="e">
        <f>'[4]03'!#REF!+'[4]04'!#REF!</f>
        <v>#REF!</v>
      </c>
      <c r="N442" s="248" t="e">
        <f t="shared" si="96"/>
        <v>#REF!</v>
      </c>
      <c r="O442" s="248" t="e">
        <f>'[4]07'!#REF!</f>
        <v>#REF!</v>
      </c>
      <c r="P442" s="248" t="e">
        <f t="shared" si="97"/>
        <v>#REF!</v>
      </c>
    </row>
    <row r="443" spans="1:16" ht="24.75" customHeight="1" hidden="1">
      <c r="A443" s="305" t="s">
        <v>417</v>
      </c>
      <c r="B443" s="251" t="s">
        <v>358</v>
      </c>
      <c r="C443" s="248">
        <f aca="true" t="shared" si="100" ref="C443:C451">D443+K443+L443</f>
        <v>96608</v>
      </c>
      <c r="D443" s="248">
        <f aca="true" t="shared" si="101" ref="D443:D451">E443+F443+G443+H443+I443+J443</f>
        <v>53844</v>
      </c>
      <c r="E443" s="252">
        <v>9692</v>
      </c>
      <c r="F443" s="252">
        <v>0</v>
      </c>
      <c r="G443" s="252">
        <v>0</v>
      </c>
      <c r="H443" s="252">
        <v>12150</v>
      </c>
      <c r="I443" s="252">
        <v>0</v>
      </c>
      <c r="J443" s="252">
        <v>32002</v>
      </c>
      <c r="K443" s="252">
        <v>0</v>
      </c>
      <c r="L443" s="252">
        <v>42764</v>
      </c>
      <c r="M443" s="252" t="e">
        <f>'[4]03'!#REF!+'[4]04'!#REF!</f>
        <v>#REF!</v>
      </c>
      <c r="N443" s="252" t="e">
        <f t="shared" si="96"/>
        <v>#REF!</v>
      </c>
      <c r="O443" s="252" t="e">
        <f>'[4]07'!#REF!</f>
        <v>#REF!</v>
      </c>
      <c r="P443" s="252" t="e">
        <f t="shared" si="97"/>
        <v>#REF!</v>
      </c>
    </row>
    <row r="444" spans="1:16" ht="24.75" customHeight="1" hidden="1">
      <c r="A444" s="305" t="s">
        <v>418</v>
      </c>
      <c r="B444" s="251" t="s">
        <v>419</v>
      </c>
      <c r="C444" s="248">
        <f t="shared" si="100"/>
        <v>0</v>
      </c>
      <c r="D444" s="248">
        <f t="shared" si="101"/>
        <v>0</v>
      </c>
      <c r="E444" s="252">
        <v>0</v>
      </c>
      <c r="F444" s="252">
        <v>0</v>
      </c>
      <c r="G444" s="252">
        <v>0</v>
      </c>
      <c r="H444" s="252">
        <v>0</v>
      </c>
      <c r="I444" s="252">
        <v>0</v>
      </c>
      <c r="J444" s="252">
        <v>0</v>
      </c>
      <c r="K444" s="252">
        <v>0</v>
      </c>
      <c r="L444" s="252">
        <v>0</v>
      </c>
      <c r="M444" s="252" t="e">
        <f>'[4]03'!#REF!+'[4]04'!#REF!</f>
        <v>#REF!</v>
      </c>
      <c r="N444" s="252" t="e">
        <f t="shared" si="96"/>
        <v>#REF!</v>
      </c>
      <c r="O444" s="252" t="e">
        <f>'[4]07'!#REF!</f>
        <v>#REF!</v>
      </c>
      <c r="P444" s="252" t="e">
        <f t="shared" si="97"/>
        <v>#REF!</v>
      </c>
    </row>
    <row r="445" spans="1:16" ht="24.75" customHeight="1" hidden="1">
      <c r="A445" s="305" t="s">
        <v>420</v>
      </c>
      <c r="B445" s="251" t="s">
        <v>444</v>
      </c>
      <c r="C445" s="248">
        <f t="shared" si="100"/>
        <v>0</v>
      </c>
      <c r="D445" s="248">
        <f t="shared" si="101"/>
        <v>0</v>
      </c>
      <c r="E445" s="252">
        <v>0</v>
      </c>
      <c r="F445" s="252">
        <v>0</v>
      </c>
      <c r="G445" s="252">
        <v>0</v>
      </c>
      <c r="H445" s="252">
        <v>0</v>
      </c>
      <c r="I445" s="252">
        <v>0</v>
      </c>
      <c r="J445" s="252">
        <v>0</v>
      </c>
      <c r="K445" s="252">
        <v>0</v>
      </c>
      <c r="L445" s="252">
        <v>0</v>
      </c>
      <c r="M445" s="252" t="e">
        <f>'[4]03'!#REF!</f>
        <v>#REF!</v>
      </c>
      <c r="N445" s="252" t="e">
        <f t="shared" si="96"/>
        <v>#REF!</v>
      </c>
      <c r="O445" s="252" t="e">
        <f>'[4]07'!#REF!</f>
        <v>#REF!</v>
      </c>
      <c r="P445" s="252" t="e">
        <f t="shared" si="97"/>
        <v>#REF!</v>
      </c>
    </row>
    <row r="446" spans="1:16" ht="24.75" customHeight="1" hidden="1">
      <c r="A446" s="305" t="s">
        <v>422</v>
      </c>
      <c r="B446" s="251" t="s">
        <v>421</v>
      </c>
      <c r="C446" s="248">
        <f t="shared" si="100"/>
        <v>539464</v>
      </c>
      <c r="D446" s="248">
        <f t="shared" si="101"/>
        <v>54720</v>
      </c>
      <c r="E446" s="252">
        <v>46920</v>
      </c>
      <c r="F446" s="252"/>
      <c r="G446" s="252">
        <v>4500</v>
      </c>
      <c r="H446" s="252">
        <v>3300</v>
      </c>
      <c r="I446" s="252">
        <v>0</v>
      </c>
      <c r="J446" s="252">
        <v>0</v>
      </c>
      <c r="K446" s="252">
        <v>0</v>
      </c>
      <c r="L446" s="252">
        <v>484744</v>
      </c>
      <c r="M446" s="252" t="e">
        <f>'[4]03'!#REF!+'[4]04'!#REF!</f>
        <v>#REF!</v>
      </c>
      <c r="N446" s="252" t="e">
        <f t="shared" si="96"/>
        <v>#REF!</v>
      </c>
      <c r="O446" s="252" t="e">
        <f>'[4]07'!#REF!</f>
        <v>#REF!</v>
      </c>
      <c r="P446" s="252" t="e">
        <f t="shared" si="97"/>
        <v>#REF!</v>
      </c>
    </row>
    <row r="447" spans="1:16" ht="24.75" customHeight="1" hidden="1">
      <c r="A447" s="305" t="s">
        <v>424</v>
      </c>
      <c r="B447" s="251" t="s">
        <v>423</v>
      </c>
      <c r="C447" s="248">
        <f t="shared" si="100"/>
        <v>1936348</v>
      </c>
      <c r="D447" s="248">
        <f t="shared" si="101"/>
        <v>0</v>
      </c>
      <c r="E447" s="252">
        <v>0</v>
      </c>
      <c r="F447" s="252">
        <v>0</v>
      </c>
      <c r="G447" s="252">
        <v>0</v>
      </c>
      <c r="H447" s="252">
        <v>0</v>
      </c>
      <c r="I447" s="252">
        <v>0</v>
      </c>
      <c r="J447" s="252">
        <v>0</v>
      </c>
      <c r="K447" s="252">
        <v>0</v>
      </c>
      <c r="L447" s="252">
        <v>1936348</v>
      </c>
      <c r="M447" s="252" t="e">
        <f>'[4]03'!#REF!+'[4]04'!#REF!</f>
        <v>#REF!</v>
      </c>
      <c r="N447" s="252" t="e">
        <f t="shared" si="96"/>
        <v>#REF!</v>
      </c>
      <c r="O447" s="252" t="e">
        <f>'[4]07'!#REF!</f>
        <v>#REF!</v>
      </c>
      <c r="P447" s="252" t="e">
        <f t="shared" si="97"/>
        <v>#REF!</v>
      </c>
    </row>
    <row r="448" spans="1:16" ht="24.75" customHeight="1" hidden="1">
      <c r="A448" s="305" t="s">
        <v>426</v>
      </c>
      <c r="B448" s="251" t="s">
        <v>425</v>
      </c>
      <c r="C448" s="248">
        <f t="shared" si="100"/>
        <v>0</v>
      </c>
      <c r="D448" s="248">
        <f t="shared" si="101"/>
        <v>0</v>
      </c>
      <c r="E448" s="252">
        <v>0</v>
      </c>
      <c r="F448" s="252">
        <v>0</v>
      </c>
      <c r="G448" s="252">
        <v>0</v>
      </c>
      <c r="H448" s="252">
        <v>0</v>
      </c>
      <c r="I448" s="252">
        <v>0</v>
      </c>
      <c r="J448" s="252">
        <v>0</v>
      </c>
      <c r="K448" s="252">
        <v>0</v>
      </c>
      <c r="L448" s="252">
        <v>0</v>
      </c>
      <c r="M448" s="252" t="e">
        <f>'[4]03'!#REF!+'[4]04'!#REF!</f>
        <v>#REF!</v>
      </c>
      <c r="N448" s="252" t="e">
        <f t="shared" si="96"/>
        <v>#REF!</v>
      </c>
      <c r="O448" s="252" t="e">
        <f>'[4]07'!#REF!</f>
        <v>#REF!</v>
      </c>
      <c r="P448" s="252" t="e">
        <f t="shared" si="97"/>
        <v>#REF!</v>
      </c>
    </row>
    <row r="449" spans="1:16" ht="24.75" customHeight="1" hidden="1">
      <c r="A449" s="305" t="s">
        <v>428</v>
      </c>
      <c r="B449" s="256" t="s">
        <v>427</v>
      </c>
      <c r="C449" s="248">
        <f t="shared" si="100"/>
        <v>0</v>
      </c>
      <c r="D449" s="248">
        <f t="shared" si="101"/>
        <v>0</v>
      </c>
      <c r="E449" s="252">
        <v>0</v>
      </c>
      <c r="F449" s="252">
        <v>0</v>
      </c>
      <c r="G449" s="252">
        <v>0</v>
      </c>
      <c r="H449" s="252">
        <v>0</v>
      </c>
      <c r="I449" s="252">
        <v>0</v>
      </c>
      <c r="J449" s="252">
        <v>0</v>
      </c>
      <c r="K449" s="252">
        <v>0</v>
      </c>
      <c r="L449" s="252">
        <v>0</v>
      </c>
      <c r="M449" s="252" t="e">
        <f>'[4]03'!#REF!+'[4]04'!#REF!</f>
        <v>#REF!</v>
      </c>
      <c r="N449" s="252" t="e">
        <f t="shared" si="96"/>
        <v>#REF!</v>
      </c>
      <c r="O449" s="252" t="e">
        <f>'[4]07'!#REF!</f>
        <v>#REF!</v>
      </c>
      <c r="P449" s="252" t="e">
        <f t="shared" si="97"/>
        <v>#REF!</v>
      </c>
    </row>
    <row r="450" spans="1:16" ht="24.75" customHeight="1" hidden="1">
      <c r="A450" s="305" t="s">
        <v>445</v>
      </c>
      <c r="B450" s="251" t="s">
        <v>429</v>
      </c>
      <c r="C450" s="248">
        <f t="shared" si="100"/>
        <v>2537365</v>
      </c>
      <c r="D450" s="248">
        <f t="shared" si="101"/>
        <v>0</v>
      </c>
      <c r="E450" s="252">
        <v>0</v>
      </c>
      <c r="F450" s="252">
        <v>0</v>
      </c>
      <c r="G450" s="252">
        <v>0</v>
      </c>
      <c r="H450" s="252">
        <v>0</v>
      </c>
      <c r="I450" s="252">
        <v>0</v>
      </c>
      <c r="J450" s="252">
        <v>0</v>
      </c>
      <c r="K450" s="252">
        <v>0</v>
      </c>
      <c r="L450" s="252">
        <v>2537365</v>
      </c>
      <c r="M450" s="252" t="e">
        <f>'[4]03'!#REF!+'[4]04'!#REF!</f>
        <v>#REF!</v>
      </c>
      <c r="N450" s="252" t="e">
        <f t="shared" si="96"/>
        <v>#REF!</v>
      </c>
      <c r="O450" s="252" t="e">
        <f>'[4]07'!#REF!</f>
        <v>#REF!</v>
      </c>
      <c r="P450" s="252" t="e">
        <f t="shared" si="97"/>
        <v>#REF!</v>
      </c>
    </row>
    <row r="451" spans="1:16" ht="24.75" customHeight="1" hidden="1">
      <c r="A451" s="306" t="s">
        <v>25</v>
      </c>
      <c r="B451" s="254" t="s">
        <v>430</v>
      </c>
      <c r="C451" s="248">
        <f t="shared" si="100"/>
        <v>339107</v>
      </c>
      <c r="D451" s="248">
        <f t="shared" si="101"/>
        <v>339107</v>
      </c>
      <c r="E451" s="252">
        <v>205656</v>
      </c>
      <c r="F451" s="252">
        <v>0</v>
      </c>
      <c r="G451" s="252">
        <v>110640</v>
      </c>
      <c r="H451" s="252">
        <v>1500</v>
      </c>
      <c r="I451" s="252">
        <v>21311</v>
      </c>
      <c r="J451" s="252">
        <v>0</v>
      </c>
      <c r="K451" s="252">
        <v>0</v>
      </c>
      <c r="L451" s="252">
        <v>0</v>
      </c>
      <c r="M451" s="248" t="e">
        <f>'[4]03'!#REF!+'[4]04'!#REF!</f>
        <v>#REF!</v>
      </c>
      <c r="N451" s="248" t="e">
        <f t="shared" si="96"/>
        <v>#REF!</v>
      </c>
      <c r="O451" s="248" t="e">
        <f>'[4]07'!#REF!</f>
        <v>#REF!</v>
      </c>
      <c r="P451" s="248" t="e">
        <f t="shared" si="97"/>
        <v>#REF!</v>
      </c>
    </row>
    <row r="452" spans="1:16" ht="24.75" customHeight="1" hidden="1">
      <c r="A452" s="219" t="s">
        <v>36</v>
      </c>
      <c r="B452" s="288" t="s">
        <v>468</v>
      </c>
      <c r="C452" s="257">
        <f>(C443+C444+C445)/C442</f>
        <v>0.0189064706244979</v>
      </c>
      <c r="D452" s="307">
        <f aca="true" t="shared" si="102" ref="D452:L452">(D443+D444+D445)/D442</f>
        <v>0.4959655134298663</v>
      </c>
      <c r="E452" s="257">
        <f t="shared" si="102"/>
        <v>0.1712004522009468</v>
      </c>
      <c r="F452" s="257" t="e">
        <f t="shared" si="102"/>
        <v>#DIV/0!</v>
      </c>
      <c r="G452" s="257">
        <f t="shared" si="102"/>
        <v>0</v>
      </c>
      <c r="H452" s="257">
        <f t="shared" si="102"/>
        <v>0.7864077669902912</v>
      </c>
      <c r="I452" s="257" t="e">
        <f t="shared" si="102"/>
        <v>#DIV/0!</v>
      </c>
      <c r="J452" s="257">
        <f t="shared" si="102"/>
        <v>1</v>
      </c>
      <c r="K452" s="257" t="e">
        <f t="shared" si="102"/>
        <v>#DIV/0!</v>
      </c>
      <c r="L452" s="257">
        <f t="shared" si="102"/>
        <v>0.008550711916150077</v>
      </c>
      <c r="M452" s="239"/>
      <c r="N452" s="289"/>
      <c r="O452" s="289"/>
      <c r="P452" s="289"/>
    </row>
    <row r="453" spans="1:16" ht="17.25" hidden="1">
      <c r="A453" s="680" t="s">
        <v>469</v>
      </c>
      <c r="B453" s="680"/>
      <c r="C453" s="252">
        <f>C436-C439-C440-C441</f>
        <v>0</v>
      </c>
      <c r="D453" s="252">
        <f aca="true" t="shared" si="103" ref="D453:L453">D436-D439-D440-D441</f>
        <v>0</v>
      </c>
      <c r="E453" s="252">
        <f t="shared" si="103"/>
        <v>0</v>
      </c>
      <c r="F453" s="252">
        <f t="shared" si="103"/>
        <v>0</v>
      </c>
      <c r="G453" s="252">
        <f t="shared" si="103"/>
        <v>0</v>
      </c>
      <c r="H453" s="252">
        <f t="shared" si="103"/>
        <v>0</v>
      </c>
      <c r="I453" s="252">
        <f t="shared" si="103"/>
        <v>0</v>
      </c>
      <c r="J453" s="252">
        <f t="shared" si="103"/>
        <v>0</v>
      </c>
      <c r="K453" s="252">
        <f t="shared" si="103"/>
        <v>0</v>
      </c>
      <c r="L453" s="252">
        <f t="shared" si="103"/>
        <v>0</v>
      </c>
      <c r="M453" s="239"/>
      <c r="N453" s="289"/>
      <c r="O453" s="289"/>
      <c r="P453" s="289"/>
    </row>
    <row r="454" spans="1:16" ht="17.25" hidden="1">
      <c r="A454" s="663" t="s">
        <v>470</v>
      </c>
      <c r="B454" s="663"/>
      <c r="C454" s="252">
        <f>C441-C442-C451</f>
        <v>0</v>
      </c>
      <c r="D454" s="252">
        <f aca="true" t="shared" si="104" ref="D454:L454">D441-D442-D451</f>
        <v>0</v>
      </c>
      <c r="E454" s="252">
        <f t="shared" si="104"/>
        <v>0</v>
      </c>
      <c r="F454" s="252">
        <f t="shared" si="104"/>
        <v>0</v>
      </c>
      <c r="G454" s="252">
        <f t="shared" si="104"/>
        <v>0</v>
      </c>
      <c r="H454" s="252">
        <f t="shared" si="104"/>
        <v>0</v>
      </c>
      <c r="I454" s="252">
        <f t="shared" si="104"/>
        <v>0</v>
      </c>
      <c r="J454" s="252">
        <f t="shared" si="104"/>
        <v>0</v>
      </c>
      <c r="K454" s="252">
        <f t="shared" si="104"/>
        <v>0</v>
      </c>
      <c r="L454" s="252">
        <f t="shared" si="104"/>
        <v>0</v>
      </c>
      <c r="M454" s="239"/>
      <c r="N454" s="289"/>
      <c r="O454" s="289"/>
      <c r="P454" s="289"/>
    </row>
    <row r="455" spans="1:16" ht="18.75" hidden="1">
      <c r="A455" s="278"/>
      <c r="B455" s="290" t="s">
        <v>474</v>
      </c>
      <c r="C455" s="290"/>
      <c r="D455" s="291"/>
      <c r="E455" s="291"/>
      <c r="F455" s="291"/>
      <c r="G455" s="664" t="s">
        <v>474</v>
      </c>
      <c r="H455" s="664"/>
      <c r="I455" s="664"/>
      <c r="J455" s="664"/>
      <c r="K455" s="664"/>
      <c r="L455" s="664"/>
      <c r="M455" s="278"/>
      <c r="N455" s="278"/>
      <c r="O455" s="278"/>
      <c r="P455" s="278"/>
    </row>
    <row r="456" spans="1:16" ht="18.75" hidden="1">
      <c r="A456" s="665" t="s">
        <v>471</v>
      </c>
      <c r="B456" s="665"/>
      <c r="C456" s="665"/>
      <c r="D456" s="665"/>
      <c r="E456" s="291"/>
      <c r="F456" s="291"/>
      <c r="G456" s="308"/>
      <c r="H456" s="666" t="s">
        <v>475</v>
      </c>
      <c r="I456" s="666"/>
      <c r="J456" s="666"/>
      <c r="K456" s="666"/>
      <c r="L456" s="666"/>
      <c r="M456" s="278"/>
      <c r="N456" s="278"/>
      <c r="O456" s="278"/>
      <c r="P456" s="278"/>
    </row>
    <row r="457" ht="15" hidden="1"/>
    <row r="458" ht="15" hidden="1"/>
    <row r="459" ht="15" hidden="1"/>
    <row r="460" ht="15" hidden="1"/>
    <row r="461" ht="15" hidden="1"/>
    <row r="462" ht="15" hidden="1"/>
    <row r="463" ht="15" hidden="1"/>
    <row r="464" ht="15" hidden="1"/>
    <row r="465" ht="15" hidden="1"/>
    <row r="466" ht="15" hidden="1"/>
    <row r="467" ht="15" hidden="1"/>
    <row r="468" spans="1:13" ht="16.5" hidden="1">
      <c r="A468" s="693" t="s">
        <v>449</v>
      </c>
      <c r="B468" s="694"/>
      <c r="C468" s="277"/>
      <c r="D468" s="695" t="s">
        <v>371</v>
      </c>
      <c r="E468" s="695"/>
      <c r="F468" s="695"/>
      <c r="G468" s="695"/>
      <c r="H468" s="695"/>
      <c r="I468" s="695"/>
      <c r="J468" s="695"/>
      <c r="K468" s="667"/>
      <c r="L468" s="667"/>
      <c r="M468" s="278"/>
    </row>
    <row r="469" spans="1:13" ht="16.5" hidden="1">
      <c r="A469" s="681" t="s">
        <v>395</v>
      </c>
      <c r="B469" s="681"/>
      <c r="C469" s="681"/>
      <c r="D469" s="695" t="s">
        <v>450</v>
      </c>
      <c r="E469" s="695"/>
      <c r="F469" s="695"/>
      <c r="G469" s="695"/>
      <c r="H469" s="695"/>
      <c r="I469" s="695"/>
      <c r="J469" s="695"/>
      <c r="K469" s="696" t="s">
        <v>486</v>
      </c>
      <c r="L469" s="696"/>
      <c r="M469" s="278"/>
    </row>
    <row r="470" spans="1:13" ht="16.5" hidden="1">
      <c r="A470" s="681" t="s">
        <v>396</v>
      </c>
      <c r="B470" s="681"/>
      <c r="C470" s="234"/>
      <c r="D470" s="682" t="s">
        <v>473</v>
      </c>
      <c r="E470" s="682"/>
      <c r="F470" s="682"/>
      <c r="G470" s="682"/>
      <c r="H470" s="682"/>
      <c r="I470" s="682"/>
      <c r="J470" s="682"/>
      <c r="K470" s="667"/>
      <c r="L470" s="667"/>
      <c r="M470" s="278"/>
    </row>
    <row r="471" spans="1:13" ht="15.75" hidden="1">
      <c r="A471" s="236" t="s">
        <v>397</v>
      </c>
      <c r="B471" s="236"/>
      <c r="C471" s="237"/>
      <c r="D471" s="217"/>
      <c r="E471" s="217"/>
      <c r="F471" s="170"/>
      <c r="G471" s="170"/>
      <c r="H471" s="170"/>
      <c r="I471" s="170"/>
      <c r="J471" s="170"/>
      <c r="K471" s="683"/>
      <c r="L471" s="683"/>
      <c r="M471" s="278"/>
    </row>
    <row r="472" spans="1:13" ht="15.75" hidden="1">
      <c r="A472" s="217"/>
      <c r="B472" s="217" t="s">
        <v>451</v>
      </c>
      <c r="C472" s="217"/>
      <c r="D472" s="217"/>
      <c r="E472" s="217"/>
      <c r="F472" s="217"/>
      <c r="G472" s="217"/>
      <c r="H472" s="217"/>
      <c r="I472" s="217"/>
      <c r="J472" s="217"/>
      <c r="K472" s="684"/>
      <c r="L472" s="684"/>
      <c r="M472" s="278"/>
    </row>
    <row r="473" spans="1:13" ht="15.75" hidden="1">
      <c r="A473" s="591" t="s">
        <v>373</v>
      </c>
      <c r="B473" s="592"/>
      <c r="C473" s="687" t="s">
        <v>18</v>
      </c>
      <c r="D473" s="676" t="s">
        <v>452</v>
      </c>
      <c r="E473" s="676"/>
      <c r="F473" s="676"/>
      <c r="G473" s="676"/>
      <c r="H473" s="676"/>
      <c r="I473" s="676"/>
      <c r="J473" s="676"/>
      <c r="K473" s="676"/>
      <c r="L473" s="676"/>
      <c r="M473" s="278"/>
    </row>
    <row r="474" spans="1:13" ht="15.75" hidden="1">
      <c r="A474" s="593"/>
      <c r="B474" s="594"/>
      <c r="C474" s="687"/>
      <c r="D474" s="688" t="s">
        <v>454</v>
      </c>
      <c r="E474" s="689"/>
      <c r="F474" s="689"/>
      <c r="G474" s="689"/>
      <c r="H474" s="689"/>
      <c r="I474" s="689"/>
      <c r="J474" s="690"/>
      <c r="K474" s="669" t="s">
        <v>455</v>
      </c>
      <c r="L474" s="669" t="s">
        <v>456</v>
      </c>
      <c r="M474" s="278"/>
    </row>
    <row r="475" spans="1:13" ht="15.75" hidden="1">
      <c r="A475" s="593"/>
      <c r="B475" s="594"/>
      <c r="C475" s="687"/>
      <c r="D475" s="672" t="s">
        <v>17</v>
      </c>
      <c r="E475" s="673" t="s">
        <v>7</v>
      </c>
      <c r="F475" s="674"/>
      <c r="G475" s="674"/>
      <c r="H475" s="674"/>
      <c r="I475" s="674"/>
      <c r="J475" s="675"/>
      <c r="K475" s="691"/>
      <c r="L475" s="670"/>
      <c r="M475" s="278"/>
    </row>
    <row r="476" spans="1:16" ht="15.75" hidden="1">
      <c r="A476" s="685"/>
      <c r="B476" s="686"/>
      <c r="C476" s="687"/>
      <c r="D476" s="672"/>
      <c r="E476" s="182" t="s">
        <v>457</v>
      </c>
      <c r="F476" s="182" t="s">
        <v>458</v>
      </c>
      <c r="G476" s="182" t="s">
        <v>459</v>
      </c>
      <c r="H476" s="182" t="s">
        <v>460</v>
      </c>
      <c r="I476" s="182" t="s">
        <v>461</v>
      </c>
      <c r="J476" s="182" t="s">
        <v>462</v>
      </c>
      <c r="K476" s="692"/>
      <c r="L476" s="671"/>
      <c r="M476" s="677" t="s">
        <v>463</v>
      </c>
      <c r="N476" s="677"/>
      <c r="O476" s="677"/>
      <c r="P476" s="677"/>
    </row>
    <row r="477" spans="1:16" ht="15" hidden="1">
      <c r="A477" s="678" t="s">
        <v>6</v>
      </c>
      <c r="B477" s="679"/>
      <c r="C477" s="281">
        <v>1</v>
      </c>
      <c r="D477" s="282">
        <v>2</v>
      </c>
      <c r="E477" s="281">
        <v>3</v>
      </c>
      <c r="F477" s="282">
        <v>4</v>
      </c>
      <c r="G477" s="281">
        <v>5</v>
      </c>
      <c r="H477" s="282">
        <v>6</v>
      </c>
      <c r="I477" s="281">
        <v>7</v>
      </c>
      <c r="J477" s="282">
        <v>8</v>
      </c>
      <c r="K477" s="281">
        <v>9</v>
      </c>
      <c r="L477" s="282">
        <v>10</v>
      </c>
      <c r="M477" s="283" t="s">
        <v>464</v>
      </c>
      <c r="N477" s="284" t="s">
        <v>465</v>
      </c>
      <c r="O477" s="284" t="s">
        <v>466</v>
      </c>
      <c r="P477" s="284" t="s">
        <v>467</v>
      </c>
    </row>
    <row r="478" spans="1:16" ht="24.75" customHeight="1" hidden="1">
      <c r="A478" s="304" t="s">
        <v>0</v>
      </c>
      <c r="B478" s="247" t="s">
        <v>410</v>
      </c>
      <c r="C478" s="248">
        <f>C479+C480</f>
        <v>922525</v>
      </c>
      <c r="D478" s="248">
        <f aca="true" t="shared" si="105" ref="D478:L478">D479+D480</f>
        <v>186914</v>
      </c>
      <c r="E478" s="248">
        <f t="shared" si="105"/>
        <v>67241</v>
      </c>
      <c r="F478" s="248">
        <f t="shared" si="105"/>
        <v>0</v>
      </c>
      <c r="G478" s="248">
        <f t="shared" si="105"/>
        <v>33200</v>
      </c>
      <c r="H478" s="248">
        <f t="shared" si="105"/>
        <v>8506</v>
      </c>
      <c r="I478" s="248">
        <f t="shared" si="105"/>
        <v>63550</v>
      </c>
      <c r="J478" s="248">
        <f t="shared" si="105"/>
        <v>14417</v>
      </c>
      <c r="K478" s="248">
        <f t="shared" si="105"/>
        <v>28000</v>
      </c>
      <c r="L478" s="248">
        <f t="shared" si="105"/>
        <v>707611</v>
      </c>
      <c r="M478" s="248" t="e">
        <f>'[4]03'!#REF!+'[4]04'!#REF!</f>
        <v>#REF!</v>
      </c>
      <c r="N478" s="248" t="e">
        <f>C478-M478</f>
        <v>#REF!</v>
      </c>
      <c r="O478" s="248" t="e">
        <f>'[4]07'!#REF!</f>
        <v>#REF!</v>
      </c>
      <c r="P478" s="248" t="e">
        <f>C478-O478</f>
        <v>#REF!</v>
      </c>
    </row>
    <row r="479" spans="1:16" ht="24.75" customHeight="1" hidden="1">
      <c r="A479" s="305">
        <v>1</v>
      </c>
      <c r="B479" s="251" t="s">
        <v>411</v>
      </c>
      <c r="C479" s="248">
        <f>D479+K479+L479</f>
        <v>642794</v>
      </c>
      <c r="D479" s="248">
        <f>E479+F479+G479+H479+I479+J479</f>
        <v>146594</v>
      </c>
      <c r="E479" s="252">
        <v>52394</v>
      </c>
      <c r="F479" s="252"/>
      <c r="G479" s="252">
        <v>33200</v>
      </c>
      <c r="H479" s="252"/>
      <c r="I479" s="252">
        <v>61000</v>
      </c>
      <c r="J479" s="252"/>
      <c r="K479" s="252"/>
      <c r="L479" s="252">
        <v>496200</v>
      </c>
      <c r="M479" s="252" t="e">
        <f>'[4]03'!#REF!+'[4]04'!#REF!</f>
        <v>#REF!</v>
      </c>
      <c r="N479" s="252" t="e">
        <f aca="true" t="shared" si="106" ref="N479:N493">C479-M479</f>
        <v>#REF!</v>
      </c>
      <c r="O479" s="252" t="e">
        <f>'[4]07'!#REF!</f>
        <v>#REF!</v>
      </c>
      <c r="P479" s="252" t="e">
        <f aca="true" t="shared" si="107" ref="P479:P493">C479-O479</f>
        <v>#REF!</v>
      </c>
    </row>
    <row r="480" spans="1:16" ht="24.75" customHeight="1" hidden="1">
      <c r="A480" s="305">
        <v>2</v>
      </c>
      <c r="B480" s="251" t="s">
        <v>412</v>
      </c>
      <c r="C480" s="248">
        <f>D480+K480+L480</f>
        <v>279731</v>
      </c>
      <c r="D480" s="248">
        <f>E480+F480+G480+H480+I480+J480</f>
        <v>40320</v>
      </c>
      <c r="E480" s="252">
        <v>14847</v>
      </c>
      <c r="F480" s="252"/>
      <c r="G480" s="252"/>
      <c r="H480" s="252">
        <v>8506</v>
      </c>
      <c r="I480" s="252">
        <v>2550</v>
      </c>
      <c r="J480" s="252">
        <v>14417</v>
      </c>
      <c r="K480" s="252">
        <v>28000</v>
      </c>
      <c r="L480" s="252">
        <v>211411</v>
      </c>
      <c r="M480" s="252" t="e">
        <f>'[4]03'!#REF!+'[4]04'!#REF!</f>
        <v>#REF!</v>
      </c>
      <c r="N480" s="252" t="e">
        <f t="shared" si="106"/>
        <v>#REF!</v>
      </c>
      <c r="O480" s="252" t="e">
        <f>'[4]07'!#REF!</f>
        <v>#REF!</v>
      </c>
      <c r="P480" s="252" t="e">
        <f t="shared" si="107"/>
        <v>#REF!</v>
      </c>
    </row>
    <row r="481" spans="1:16" ht="24.75" customHeight="1" hidden="1">
      <c r="A481" s="306" t="s">
        <v>1</v>
      </c>
      <c r="B481" s="254" t="s">
        <v>413</v>
      </c>
      <c r="C481" s="248">
        <f>D481+K481+L481</f>
        <v>950</v>
      </c>
      <c r="D481" s="248">
        <f>E481+F481+G481+H481+I481+J481</f>
        <v>950</v>
      </c>
      <c r="E481" s="252">
        <v>650</v>
      </c>
      <c r="F481" s="252"/>
      <c r="G481" s="252"/>
      <c r="H481" s="252"/>
      <c r="I481" s="252">
        <v>300</v>
      </c>
      <c r="J481" s="252"/>
      <c r="K481" s="252"/>
      <c r="L481" s="252"/>
      <c r="M481" s="252" t="e">
        <f>'[4]03'!#REF!+'[4]04'!#REF!</f>
        <v>#REF!</v>
      </c>
      <c r="N481" s="252" t="e">
        <f t="shared" si="106"/>
        <v>#REF!</v>
      </c>
      <c r="O481" s="252" t="e">
        <f>'[4]07'!#REF!</f>
        <v>#REF!</v>
      </c>
      <c r="P481" s="252" t="e">
        <f t="shared" si="107"/>
        <v>#REF!</v>
      </c>
    </row>
    <row r="482" spans="1:16" ht="24.75" customHeight="1" hidden="1">
      <c r="A482" s="306" t="s">
        <v>369</v>
      </c>
      <c r="B482" s="254" t="s">
        <v>414</v>
      </c>
      <c r="C482" s="248">
        <f>D482+K482+L482</f>
        <v>0</v>
      </c>
      <c r="D482" s="248">
        <f>E482+F482+G482+H482+I482+J482</f>
        <v>0</v>
      </c>
      <c r="E482" s="252"/>
      <c r="F482" s="252"/>
      <c r="G482" s="252"/>
      <c r="H482" s="252"/>
      <c r="I482" s="252"/>
      <c r="J482" s="252"/>
      <c r="K482" s="252"/>
      <c r="L482" s="252"/>
      <c r="M482" s="252" t="e">
        <f>'[4]03'!#REF!+'[4]04'!#REF!</f>
        <v>#REF!</v>
      </c>
      <c r="N482" s="252" t="e">
        <f t="shared" si="106"/>
        <v>#REF!</v>
      </c>
      <c r="O482" s="252" t="e">
        <f>'[4]07'!#REF!</f>
        <v>#REF!</v>
      </c>
      <c r="P482" s="252" t="e">
        <f t="shared" si="107"/>
        <v>#REF!</v>
      </c>
    </row>
    <row r="483" spans="1:16" ht="24.75" customHeight="1" hidden="1">
      <c r="A483" s="306" t="s">
        <v>415</v>
      </c>
      <c r="B483" s="254" t="s">
        <v>324</v>
      </c>
      <c r="C483" s="248">
        <f>C484+C493</f>
        <v>921575</v>
      </c>
      <c r="D483" s="248">
        <f aca="true" t="shared" si="108" ref="D483:L483">D484+D493</f>
        <v>185964</v>
      </c>
      <c r="E483" s="248">
        <f t="shared" si="108"/>
        <v>66591</v>
      </c>
      <c r="F483" s="248">
        <f t="shared" si="108"/>
        <v>0</v>
      </c>
      <c r="G483" s="248">
        <f t="shared" si="108"/>
        <v>33200</v>
      </c>
      <c r="H483" s="248">
        <f t="shared" si="108"/>
        <v>8506</v>
      </c>
      <c r="I483" s="248">
        <f t="shared" si="108"/>
        <v>63250</v>
      </c>
      <c r="J483" s="248">
        <f t="shared" si="108"/>
        <v>14417</v>
      </c>
      <c r="K483" s="248">
        <f t="shared" si="108"/>
        <v>28000</v>
      </c>
      <c r="L483" s="248">
        <f t="shared" si="108"/>
        <v>707611</v>
      </c>
      <c r="M483" s="248" t="e">
        <f>'[4]03'!#REF!+'[4]04'!#REF!</f>
        <v>#REF!</v>
      </c>
      <c r="N483" s="248" t="e">
        <f t="shared" si="106"/>
        <v>#REF!</v>
      </c>
      <c r="O483" s="248" t="e">
        <f>'[4]07'!#REF!</f>
        <v>#REF!</v>
      </c>
      <c r="P483" s="248" t="e">
        <f t="shared" si="107"/>
        <v>#REF!</v>
      </c>
    </row>
    <row r="484" spans="1:16" ht="24.75" customHeight="1" hidden="1">
      <c r="A484" s="306" t="s">
        <v>24</v>
      </c>
      <c r="B484" s="255" t="s">
        <v>416</v>
      </c>
      <c r="C484" s="248">
        <f>SUM(C485:C492)</f>
        <v>798931</v>
      </c>
      <c r="D484" s="248">
        <f aca="true" t="shared" si="109" ref="D484:L484">SUM(D485:D492)</f>
        <v>63320</v>
      </c>
      <c r="E484" s="248">
        <f t="shared" si="109"/>
        <v>40397</v>
      </c>
      <c r="F484" s="248">
        <f t="shared" si="109"/>
        <v>0</v>
      </c>
      <c r="G484" s="248">
        <f t="shared" si="109"/>
        <v>0</v>
      </c>
      <c r="H484" s="248">
        <f t="shared" si="109"/>
        <v>8506</v>
      </c>
      <c r="I484" s="248">
        <f t="shared" si="109"/>
        <v>0</v>
      </c>
      <c r="J484" s="248">
        <f t="shared" si="109"/>
        <v>14417</v>
      </c>
      <c r="K484" s="248">
        <f t="shared" si="109"/>
        <v>28000</v>
      </c>
      <c r="L484" s="248">
        <f t="shared" si="109"/>
        <v>707611</v>
      </c>
      <c r="M484" s="248" t="e">
        <f>'[4]03'!#REF!+'[4]04'!#REF!</f>
        <v>#REF!</v>
      </c>
      <c r="N484" s="248" t="e">
        <f t="shared" si="106"/>
        <v>#REF!</v>
      </c>
      <c r="O484" s="248" t="e">
        <f>'[4]07'!#REF!</f>
        <v>#REF!</v>
      </c>
      <c r="P484" s="248" t="e">
        <f t="shared" si="107"/>
        <v>#REF!</v>
      </c>
    </row>
    <row r="485" spans="1:16" ht="24.75" customHeight="1" hidden="1">
      <c r="A485" s="305" t="s">
        <v>417</v>
      </c>
      <c r="B485" s="251" t="s">
        <v>358</v>
      </c>
      <c r="C485" s="248">
        <f aca="true" t="shared" si="110" ref="C485:C493">D485+K485+L485</f>
        <v>98600</v>
      </c>
      <c r="D485" s="248">
        <f aca="true" t="shared" si="111" ref="D485:D493">E485+F485+G485+H485+I485+J485</f>
        <v>34320</v>
      </c>
      <c r="E485" s="252">
        <v>11397</v>
      </c>
      <c r="F485" s="252"/>
      <c r="G485" s="252"/>
      <c r="H485" s="252">
        <v>8506</v>
      </c>
      <c r="I485" s="252"/>
      <c r="J485" s="252">
        <v>14417</v>
      </c>
      <c r="K485" s="252">
        <v>28000</v>
      </c>
      <c r="L485" s="252">
        <v>36280</v>
      </c>
      <c r="M485" s="252" t="e">
        <f>'[4]03'!#REF!+'[4]04'!#REF!</f>
        <v>#REF!</v>
      </c>
      <c r="N485" s="252" t="e">
        <f t="shared" si="106"/>
        <v>#REF!</v>
      </c>
      <c r="O485" s="252" t="e">
        <f>'[4]07'!#REF!</f>
        <v>#REF!</v>
      </c>
      <c r="P485" s="252" t="e">
        <f t="shared" si="107"/>
        <v>#REF!</v>
      </c>
    </row>
    <row r="486" spans="1:16" ht="24.75" customHeight="1" hidden="1">
      <c r="A486" s="305" t="s">
        <v>418</v>
      </c>
      <c r="B486" s="251" t="s">
        <v>419</v>
      </c>
      <c r="C486" s="248">
        <f t="shared" si="110"/>
        <v>0</v>
      </c>
      <c r="D486" s="248">
        <f t="shared" si="111"/>
        <v>0</v>
      </c>
      <c r="E486" s="252"/>
      <c r="F486" s="252"/>
      <c r="G486" s="252"/>
      <c r="H486" s="252"/>
      <c r="I486" s="252"/>
      <c r="J486" s="252"/>
      <c r="K486" s="252"/>
      <c r="L486" s="252"/>
      <c r="M486" s="252" t="e">
        <f>'[4]03'!#REF!+'[4]04'!#REF!</f>
        <v>#REF!</v>
      </c>
      <c r="N486" s="252" t="e">
        <f t="shared" si="106"/>
        <v>#REF!</v>
      </c>
      <c r="O486" s="252" t="e">
        <f>'[4]07'!#REF!</f>
        <v>#REF!</v>
      </c>
      <c r="P486" s="252" t="e">
        <f t="shared" si="107"/>
        <v>#REF!</v>
      </c>
    </row>
    <row r="487" spans="1:16" ht="24.75" customHeight="1" hidden="1">
      <c r="A487" s="305" t="s">
        <v>420</v>
      </c>
      <c r="B487" s="251" t="s">
        <v>444</v>
      </c>
      <c r="C487" s="248">
        <f t="shared" si="110"/>
        <v>0</v>
      </c>
      <c r="D487" s="248">
        <f t="shared" si="111"/>
        <v>0</v>
      </c>
      <c r="E487" s="252"/>
      <c r="F487" s="252"/>
      <c r="G487" s="252"/>
      <c r="H487" s="252"/>
      <c r="I487" s="252"/>
      <c r="J487" s="252"/>
      <c r="K487" s="252"/>
      <c r="L487" s="252"/>
      <c r="M487" s="252" t="e">
        <f>'[4]03'!#REF!</f>
        <v>#REF!</v>
      </c>
      <c r="N487" s="252" t="e">
        <f t="shared" si="106"/>
        <v>#REF!</v>
      </c>
      <c r="O487" s="252" t="e">
        <f>'[4]07'!#REF!</f>
        <v>#REF!</v>
      </c>
      <c r="P487" s="252" t="e">
        <f t="shared" si="107"/>
        <v>#REF!</v>
      </c>
    </row>
    <row r="488" spans="1:16" ht="24.75" customHeight="1" hidden="1">
      <c r="A488" s="305" t="s">
        <v>422</v>
      </c>
      <c r="B488" s="251" t="s">
        <v>421</v>
      </c>
      <c r="C488" s="248">
        <f t="shared" si="110"/>
        <v>236331</v>
      </c>
      <c r="D488" s="248">
        <f t="shared" si="111"/>
        <v>29000</v>
      </c>
      <c r="E488" s="252">
        <v>29000</v>
      </c>
      <c r="F488" s="252"/>
      <c r="G488" s="252"/>
      <c r="H488" s="252"/>
      <c r="I488" s="252"/>
      <c r="J488" s="252"/>
      <c r="K488" s="252"/>
      <c r="L488" s="252">
        <v>207331</v>
      </c>
      <c r="M488" s="252" t="e">
        <f>'[4]03'!#REF!+'[4]04'!#REF!</f>
        <v>#REF!</v>
      </c>
      <c r="N488" s="252" t="e">
        <f t="shared" si="106"/>
        <v>#REF!</v>
      </c>
      <c r="O488" s="252" t="e">
        <f>'[4]07'!#REF!</f>
        <v>#REF!</v>
      </c>
      <c r="P488" s="252" t="e">
        <f t="shared" si="107"/>
        <v>#REF!</v>
      </c>
    </row>
    <row r="489" spans="1:16" ht="24.75" customHeight="1" hidden="1">
      <c r="A489" s="305" t="s">
        <v>424</v>
      </c>
      <c r="B489" s="251" t="s">
        <v>423</v>
      </c>
      <c r="C489" s="248">
        <f t="shared" si="110"/>
        <v>464000</v>
      </c>
      <c r="D489" s="248">
        <f t="shared" si="111"/>
        <v>0</v>
      </c>
      <c r="E489" s="252"/>
      <c r="F489" s="252"/>
      <c r="G489" s="252"/>
      <c r="H489" s="252"/>
      <c r="I489" s="252"/>
      <c r="J489" s="252"/>
      <c r="K489" s="252"/>
      <c r="L489" s="252">
        <v>464000</v>
      </c>
      <c r="M489" s="252" t="e">
        <f>'[4]03'!#REF!+'[4]04'!#REF!</f>
        <v>#REF!</v>
      </c>
      <c r="N489" s="252" t="e">
        <f t="shared" si="106"/>
        <v>#REF!</v>
      </c>
      <c r="O489" s="252" t="e">
        <f>'[4]07'!#REF!</f>
        <v>#REF!</v>
      </c>
      <c r="P489" s="252" t="e">
        <f t="shared" si="107"/>
        <v>#REF!</v>
      </c>
    </row>
    <row r="490" spans="1:16" ht="24.75" customHeight="1" hidden="1">
      <c r="A490" s="305" t="s">
        <v>426</v>
      </c>
      <c r="B490" s="251" t="s">
        <v>425</v>
      </c>
      <c r="C490" s="248">
        <f t="shared" si="110"/>
        <v>0</v>
      </c>
      <c r="D490" s="248">
        <f t="shared" si="111"/>
        <v>0</v>
      </c>
      <c r="E490" s="252"/>
      <c r="F490" s="252"/>
      <c r="G490" s="252"/>
      <c r="H490" s="252"/>
      <c r="I490" s="252"/>
      <c r="J490" s="252"/>
      <c r="K490" s="252"/>
      <c r="L490" s="252"/>
      <c r="M490" s="252" t="e">
        <f>'[4]03'!#REF!+'[4]04'!#REF!</f>
        <v>#REF!</v>
      </c>
      <c r="N490" s="252" t="e">
        <f t="shared" si="106"/>
        <v>#REF!</v>
      </c>
      <c r="O490" s="252" t="e">
        <f>'[4]07'!#REF!</f>
        <v>#REF!</v>
      </c>
      <c r="P490" s="252" t="e">
        <f t="shared" si="107"/>
        <v>#REF!</v>
      </c>
    </row>
    <row r="491" spans="1:16" ht="24.75" customHeight="1" hidden="1">
      <c r="A491" s="305" t="s">
        <v>428</v>
      </c>
      <c r="B491" s="256" t="s">
        <v>427</v>
      </c>
      <c r="C491" s="248">
        <f t="shared" si="110"/>
        <v>0</v>
      </c>
      <c r="D491" s="248">
        <f t="shared" si="111"/>
        <v>0</v>
      </c>
      <c r="E491" s="252"/>
      <c r="F491" s="252"/>
      <c r="G491" s="252"/>
      <c r="H491" s="252"/>
      <c r="I491" s="252"/>
      <c r="J491" s="252"/>
      <c r="K491" s="252"/>
      <c r="L491" s="252"/>
      <c r="M491" s="252" t="e">
        <f>'[4]03'!#REF!+'[4]04'!#REF!</f>
        <v>#REF!</v>
      </c>
      <c r="N491" s="252" t="e">
        <f t="shared" si="106"/>
        <v>#REF!</v>
      </c>
      <c r="O491" s="252" t="e">
        <f>'[4]07'!#REF!</f>
        <v>#REF!</v>
      </c>
      <c r="P491" s="252" t="e">
        <f t="shared" si="107"/>
        <v>#REF!</v>
      </c>
    </row>
    <row r="492" spans="1:16" ht="24.75" customHeight="1" hidden="1">
      <c r="A492" s="305" t="s">
        <v>445</v>
      </c>
      <c r="B492" s="251" t="s">
        <v>429</v>
      </c>
      <c r="C492" s="248">
        <f t="shared" si="110"/>
        <v>0</v>
      </c>
      <c r="D492" s="248">
        <f t="shared" si="111"/>
        <v>0</v>
      </c>
      <c r="E492" s="252"/>
      <c r="F492" s="252"/>
      <c r="G492" s="252"/>
      <c r="H492" s="252"/>
      <c r="I492" s="252"/>
      <c r="J492" s="252"/>
      <c r="K492" s="252"/>
      <c r="L492" s="252"/>
      <c r="M492" s="252" t="e">
        <f>'[4]03'!#REF!+'[4]04'!#REF!</f>
        <v>#REF!</v>
      </c>
      <c r="N492" s="252" t="e">
        <f t="shared" si="106"/>
        <v>#REF!</v>
      </c>
      <c r="O492" s="252" t="e">
        <f>'[4]07'!#REF!</f>
        <v>#REF!</v>
      </c>
      <c r="P492" s="252" t="e">
        <f t="shared" si="107"/>
        <v>#REF!</v>
      </c>
    </row>
    <row r="493" spans="1:16" ht="24.75" customHeight="1" hidden="1">
      <c r="A493" s="306" t="s">
        <v>25</v>
      </c>
      <c r="B493" s="254" t="s">
        <v>430</v>
      </c>
      <c r="C493" s="248">
        <f t="shared" si="110"/>
        <v>122644</v>
      </c>
      <c r="D493" s="248">
        <f t="shared" si="111"/>
        <v>122644</v>
      </c>
      <c r="E493" s="252">
        <v>26194</v>
      </c>
      <c r="F493" s="252"/>
      <c r="G493" s="252">
        <v>33200</v>
      </c>
      <c r="H493" s="252"/>
      <c r="I493" s="252">
        <v>63250</v>
      </c>
      <c r="J493" s="252"/>
      <c r="K493" s="252"/>
      <c r="L493" s="252"/>
      <c r="M493" s="248" t="e">
        <f>'[4]03'!#REF!+'[4]04'!#REF!</f>
        <v>#REF!</v>
      </c>
      <c r="N493" s="248" t="e">
        <f t="shared" si="106"/>
        <v>#REF!</v>
      </c>
      <c r="O493" s="248" t="e">
        <f>'[4]07'!#REF!</f>
        <v>#REF!</v>
      </c>
      <c r="P493" s="248" t="e">
        <f t="shared" si="107"/>
        <v>#REF!</v>
      </c>
    </row>
    <row r="494" spans="1:16" ht="24.75" customHeight="1" hidden="1">
      <c r="A494" s="219" t="s">
        <v>36</v>
      </c>
      <c r="B494" s="288" t="s">
        <v>468</v>
      </c>
      <c r="C494" s="257">
        <f>(C485+C486+C487)/C484</f>
        <v>0.12341491317773375</v>
      </c>
      <c r="D494" s="307">
        <f aca="true" t="shared" si="112" ref="D494:L494">(D485+D486+D487)/D484</f>
        <v>0.542008843967151</v>
      </c>
      <c r="E494" s="257">
        <f t="shared" si="112"/>
        <v>0.28212491026561376</v>
      </c>
      <c r="F494" s="257" t="e">
        <f t="shared" si="112"/>
        <v>#DIV/0!</v>
      </c>
      <c r="G494" s="257" t="e">
        <f t="shared" si="112"/>
        <v>#DIV/0!</v>
      </c>
      <c r="H494" s="257">
        <f t="shared" si="112"/>
        <v>1</v>
      </c>
      <c r="I494" s="257" t="e">
        <f t="shared" si="112"/>
        <v>#DIV/0!</v>
      </c>
      <c r="J494" s="257">
        <f t="shared" si="112"/>
        <v>1</v>
      </c>
      <c r="K494" s="257">
        <f t="shared" si="112"/>
        <v>1</v>
      </c>
      <c r="L494" s="257">
        <f t="shared" si="112"/>
        <v>0.05127110799577734</v>
      </c>
      <c r="M494" s="239"/>
      <c r="N494" s="289"/>
      <c r="O494" s="289"/>
      <c r="P494" s="289"/>
    </row>
    <row r="495" spans="1:16" ht="17.25" hidden="1">
      <c r="A495" s="680" t="s">
        <v>469</v>
      </c>
      <c r="B495" s="680"/>
      <c r="C495" s="252">
        <f>C478-C481-C482-C483</f>
        <v>0</v>
      </c>
      <c r="D495" s="252">
        <f aca="true" t="shared" si="113" ref="D495:L495">D478-D481-D482-D483</f>
        <v>0</v>
      </c>
      <c r="E495" s="252">
        <f t="shared" si="113"/>
        <v>0</v>
      </c>
      <c r="F495" s="252">
        <f t="shared" si="113"/>
        <v>0</v>
      </c>
      <c r="G495" s="252">
        <f t="shared" si="113"/>
        <v>0</v>
      </c>
      <c r="H495" s="252">
        <f t="shared" si="113"/>
        <v>0</v>
      </c>
      <c r="I495" s="252">
        <f t="shared" si="113"/>
        <v>0</v>
      </c>
      <c r="J495" s="252">
        <f t="shared" si="113"/>
        <v>0</v>
      </c>
      <c r="K495" s="252">
        <f t="shared" si="113"/>
        <v>0</v>
      </c>
      <c r="L495" s="252">
        <f t="shared" si="113"/>
        <v>0</v>
      </c>
      <c r="M495" s="239"/>
      <c r="N495" s="289"/>
      <c r="O495" s="289"/>
      <c r="P495" s="289"/>
    </row>
    <row r="496" spans="1:16" ht="17.25" hidden="1">
      <c r="A496" s="663" t="s">
        <v>470</v>
      </c>
      <c r="B496" s="663"/>
      <c r="C496" s="252">
        <f>C483-C484-C493</f>
        <v>0</v>
      </c>
      <c r="D496" s="252">
        <f aca="true" t="shared" si="114" ref="D496:L496">D483-D484-D493</f>
        <v>0</v>
      </c>
      <c r="E496" s="252">
        <f t="shared" si="114"/>
        <v>0</v>
      </c>
      <c r="F496" s="252">
        <f t="shared" si="114"/>
        <v>0</v>
      </c>
      <c r="G496" s="252">
        <f t="shared" si="114"/>
        <v>0</v>
      </c>
      <c r="H496" s="252">
        <f t="shared" si="114"/>
        <v>0</v>
      </c>
      <c r="I496" s="252">
        <f t="shared" si="114"/>
        <v>0</v>
      </c>
      <c r="J496" s="252">
        <f t="shared" si="114"/>
        <v>0</v>
      </c>
      <c r="K496" s="252">
        <f t="shared" si="114"/>
        <v>0</v>
      </c>
      <c r="L496" s="252">
        <f t="shared" si="114"/>
        <v>0</v>
      </c>
      <c r="M496" s="239"/>
      <c r="N496" s="289"/>
      <c r="O496" s="289"/>
      <c r="P496" s="289"/>
    </row>
    <row r="497" spans="1:16" ht="18.75" hidden="1">
      <c r="A497" s="278"/>
      <c r="B497" s="290" t="s">
        <v>474</v>
      </c>
      <c r="C497" s="290"/>
      <c r="D497" s="291"/>
      <c r="E497" s="291"/>
      <c r="F497" s="291"/>
      <c r="G497" s="664" t="s">
        <v>474</v>
      </c>
      <c r="H497" s="664"/>
      <c r="I497" s="664"/>
      <c r="J497" s="664"/>
      <c r="K497" s="664"/>
      <c r="L497" s="664"/>
      <c r="M497" s="278"/>
      <c r="N497" s="278"/>
      <c r="O497" s="278"/>
      <c r="P497" s="278"/>
    </row>
    <row r="498" spans="1:16" ht="18.75" hidden="1">
      <c r="A498" s="665" t="s">
        <v>471</v>
      </c>
      <c r="B498" s="665"/>
      <c r="C498" s="665"/>
      <c r="D498" s="665"/>
      <c r="E498" s="291"/>
      <c r="F498" s="291"/>
      <c r="G498" s="308"/>
      <c r="H498" s="666" t="s">
        <v>475</v>
      </c>
      <c r="I498" s="666"/>
      <c r="J498" s="666"/>
      <c r="K498" s="666"/>
      <c r="L498" s="666"/>
      <c r="M498" s="278"/>
      <c r="N498" s="278"/>
      <c r="O498" s="278"/>
      <c r="P498" s="278"/>
    </row>
    <row r="499" ht="15" hidden="1"/>
    <row r="500" ht="15" hidden="1"/>
    <row r="501" ht="15" hidden="1"/>
    <row r="502" ht="15" hidden="1"/>
    <row r="503" ht="15" hidden="1"/>
    <row r="504" ht="15" hidden="1"/>
    <row r="505" ht="15" hidden="1"/>
    <row r="506" ht="15" hidden="1"/>
    <row r="507" ht="15" hidden="1"/>
    <row r="508" ht="15" hidden="1"/>
    <row r="509" ht="15" hidden="1"/>
    <row r="510" ht="15" hidden="1"/>
    <row r="511" spans="1:13" ht="16.5" hidden="1">
      <c r="A511" s="693" t="s">
        <v>449</v>
      </c>
      <c r="B511" s="694"/>
      <c r="C511" s="277"/>
      <c r="D511" s="695" t="s">
        <v>371</v>
      </c>
      <c r="E511" s="695"/>
      <c r="F511" s="695"/>
      <c r="G511" s="695"/>
      <c r="H511" s="695"/>
      <c r="I511" s="695"/>
      <c r="J511" s="695"/>
      <c r="K511" s="667"/>
      <c r="L511" s="667"/>
      <c r="M511" s="278"/>
    </row>
    <row r="512" spans="1:13" ht="16.5" hidden="1">
      <c r="A512" s="681" t="s">
        <v>395</v>
      </c>
      <c r="B512" s="681"/>
      <c r="C512" s="681"/>
      <c r="D512" s="695" t="s">
        <v>450</v>
      </c>
      <c r="E512" s="695"/>
      <c r="F512" s="695"/>
      <c r="G512" s="695"/>
      <c r="H512" s="695"/>
      <c r="I512" s="695"/>
      <c r="J512" s="695"/>
      <c r="K512" s="696" t="s">
        <v>487</v>
      </c>
      <c r="L512" s="696"/>
      <c r="M512" s="278"/>
    </row>
    <row r="513" spans="1:13" ht="16.5" hidden="1">
      <c r="A513" s="681" t="s">
        <v>396</v>
      </c>
      <c r="B513" s="681"/>
      <c r="C513" s="234"/>
      <c r="D513" s="682" t="s">
        <v>478</v>
      </c>
      <c r="E513" s="682"/>
      <c r="F513" s="682"/>
      <c r="G513" s="682"/>
      <c r="H513" s="682"/>
      <c r="I513" s="682"/>
      <c r="J513" s="682"/>
      <c r="K513" s="667"/>
      <c r="L513" s="667"/>
      <c r="M513" s="278"/>
    </row>
    <row r="514" spans="1:13" ht="15.75" hidden="1">
      <c r="A514" s="236" t="s">
        <v>397</v>
      </c>
      <c r="B514" s="236"/>
      <c r="C514" s="237"/>
      <c r="D514" s="217"/>
      <c r="E514" s="217"/>
      <c r="F514" s="170"/>
      <c r="G514" s="170"/>
      <c r="H514" s="170"/>
      <c r="I514" s="170"/>
      <c r="J514" s="170"/>
      <c r="K514" s="683"/>
      <c r="L514" s="683"/>
      <c r="M514" s="278"/>
    </row>
    <row r="515" spans="1:13" ht="15.75" hidden="1">
      <c r="A515" s="217"/>
      <c r="B515" s="217" t="s">
        <v>451</v>
      </c>
      <c r="C515" s="217"/>
      <c r="D515" s="217"/>
      <c r="E515" s="217"/>
      <c r="F515" s="217"/>
      <c r="G515" s="217"/>
      <c r="H515" s="217"/>
      <c r="I515" s="217"/>
      <c r="J515" s="217"/>
      <c r="K515" s="684"/>
      <c r="L515" s="684"/>
      <c r="M515" s="278"/>
    </row>
    <row r="516" spans="1:13" ht="15.75" hidden="1">
      <c r="A516" s="591" t="s">
        <v>373</v>
      </c>
      <c r="B516" s="592"/>
      <c r="C516" s="687" t="s">
        <v>18</v>
      </c>
      <c r="D516" s="676" t="s">
        <v>452</v>
      </c>
      <c r="E516" s="676"/>
      <c r="F516" s="676"/>
      <c r="G516" s="676"/>
      <c r="H516" s="676"/>
      <c r="I516" s="676"/>
      <c r="J516" s="676"/>
      <c r="K516" s="676"/>
      <c r="L516" s="676"/>
      <c r="M516" s="278"/>
    </row>
    <row r="517" spans="1:13" ht="15.75" hidden="1">
      <c r="A517" s="593"/>
      <c r="B517" s="594"/>
      <c r="C517" s="687"/>
      <c r="D517" s="688" t="s">
        <v>454</v>
      </c>
      <c r="E517" s="689"/>
      <c r="F517" s="689"/>
      <c r="G517" s="689"/>
      <c r="H517" s="689"/>
      <c r="I517" s="689"/>
      <c r="J517" s="690"/>
      <c r="K517" s="669" t="s">
        <v>455</v>
      </c>
      <c r="L517" s="669" t="s">
        <v>456</v>
      </c>
      <c r="M517" s="278"/>
    </row>
    <row r="518" spans="1:13" ht="15.75" hidden="1">
      <c r="A518" s="593"/>
      <c r="B518" s="594"/>
      <c r="C518" s="687"/>
      <c r="D518" s="672" t="s">
        <v>17</v>
      </c>
      <c r="E518" s="673" t="s">
        <v>7</v>
      </c>
      <c r="F518" s="674"/>
      <c r="G518" s="674"/>
      <c r="H518" s="674"/>
      <c r="I518" s="674"/>
      <c r="J518" s="675"/>
      <c r="K518" s="691"/>
      <c r="L518" s="670"/>
      <c r="M518" s="278"/>
    </row>
    <row r="519" spans="1:16" ht="15.75" hidden="1">
      <c r="A519" s="685"/>
      <c r="B519" s="686"/>
      <c r="C519" s="687"/>
      <c r="D519" s="672"/>
      <c r="E519" s="182" t="s">
        <v>457</v>
      </c>
      <c r="F519" s="182" t="s">
        <v>458</v>
      </c>
      <c r="G519" s="182" t="s">
        <v>459</v>
      </c>
      <c r="H519" s="182" t="s">
        <v>460</v>
      </c>
      <c r="I519" s="182" t="s">
        <v>461</v>
      </c>
      <c r="J519" s="182" t="s">
        <v>462</v>
      </c>
      <c r="K519" s="692"/>
      <c r="L519" s="671"/>
      <c r="M519" s="677" t="s">
        <v>463</v>
      </c>
      <c r="N519" s="677"/>
      <c r="O519" s="677"/>
      <c r="P519" s="677"/>
    </row>
    <row r="520" spans="1:16" ht="15" hidden="1">
      <c r="A520" s="678" t="s">
        <v>6</v>
      </c>
      <c r="B520" s="679"/>
      <c r="C520" s="281">
        <v>1</v>
      </c>
      <c r="D520" s="282">
        <v>2</v>
      </c>
      <c r="E520" s="281">
        <v>3</v>
      </c>
      <c r="F520" s="282">
        <v>4</v>
      </c>
      <c r="G520" s="281">
        <v>5</v>
      </c>
      <c r="H520" s="282">
        <v>6</v>
      </c>
      <c r="I520" s="281">
        <v>7</v>
      </c>
      <c r="J520" s="282">
        <v>8</v>
      </c>
      <c r="K520" s="281">
        <v>9</v>
      </c>
      <c r="L520" s="282">
        <v>10</v>
      </c>
      <c r="M520" s="283" t="s">
        <v>464</v>
      </c>
      <c r="N520" s="284" t="s">
        <v>465</v>
      </c>
      <c r="O520" s="284" t="s">
        <v>466</v>
      </c>
      <c r="P520" s="284" t="s">
        <v>467</v>
      </c>
    </row>
    <row r="521" spans="1:16" ht="24.75" customHeight="1" hidden="1">
      <c r="A521" s="304" t="s">
        <v>0</v>
      </c>
      <c r="B521" s="247" t="s">
        <v>410</v>
      </c>
      <c r="C521" s="248">
        <f>C522+C523</f>
        <v>1489506</v>
      </c>
      <c r="D521" s="248">
        <f aca="true" t="shared" si="115" ref="D521:L521">D522+D523</f>
        <v>1316506</v>
      </c>
      <c r="E521" s="248">
        <f t="shared" si="115"/>
        <v>194963</v>
      </c>
      <c r="F521" s="248">
        <f t="shared" si="115"/>
        <v>0</v>
      </c>
      <c r="G521" s="248">
        <f t="shared" si="115"/>
        <v>98361</v>
      </c>
      <c r="H521" s="248">
        <f t="shared" si="115"/>
        <v>1018454</v>
      </c>
      <c r="I521" s="248">
        <f t="shared" si="115"/>
        <v>0</v>
      </c>
      <c r="J521" s="248">
        <f t="shared" si="115"/>
        <v>4728</v>
      </c>
      <c r="K521" s="248">
        <f t="shared" si="115"/>
        <v>0</v>
      </c>
      <c r="L521" s="248">
        <f t="shared" si="115"/>
        <v>173000</v>
      </c>
      <c r="M521" s="248" t="e">
        <f>'[4]03'!#REF!+'[4]04'!#REF!</f>
        <v>#REF!</v>
      </c>
      <c r="N521" s="248" t="e">
        <f>C521-M521</f>
        <v>#REF!</v>
      </c>
      <c r="O521" s="248" t="e">
        <f>'[4]07'!#REF!</f>
        <v>#REF!</v>
      </c>
      <c r="P521" s="248" t="e">
        <f>C521-O521</f>
        <v>#REF!</v>
      </c>
    </row>
    <row r="522" spans="1:16" ht="24.75" customHeight="1" hidden="1">
      <c r="A522" s="305">
        <v>1</v>
      </c>
      <c r="B522" s="251" t="s">
        <v>411</v>
      </c>
      <c r="C522" s="248">
        <f>D522+K522+L522</f>
        <v>1046387</v>
      </c>
      <c r="D522" s="248">
        <f>E522+F522+G522+H522+I522+J522</f>
        <v>1046387</v>
      </c>
      <c r="E522" s="252">
        <v>35026</v>
      </c>
      <c r="F522" s="252"/>
      <c r="G522" s="252">
        <v>37361</v>
      </c>
      <c r="H522" s="252">
        <v>974000</v>
      </c>
      <c r="I522" s="252"/>
      <c r="J522" s="252"/>
      <c r="K522" s="252"/>
      <c r="L522" s="252"/>
      <c r="M522" s="252" t="e">
        <f>'[4]03'!#REF!+'[4]04'!#REF!</f>
        <v>#REF!</v>
      </c>
      <c r="N522" s="252" t="e">
        <f aca="true" t="shared" si="116" ref="N522:N536">C522-M522</f>
        <v>#REF!</v>
      </c>
      <c r="O522" s="252" t="e">
        <f>'[4]07'!#REF!</f>
        <v>#REF!</v>
      </c>
      <c r="P522" s="252" t="e">
        <f aca="true" t="shared" si="117" ref="P522:P536">C522-O522</f>
        <v>#REF!</v>
      </c>
    </row>
    <row r="523" spans="1:16" ht="24.75" customHeight="1" hidden="1">
      <c r="A523" s="305">
        <v>2</v>
      </c>
      <c r="B523" s="251" t="s">
        <v>412</v>
      </c>
      <c r="C523" s="248">
        <f>D523+K523+L523</f>
        <v>443119</v>
      </c>
      <c r="D523" s="248">
        <f>E523+F523+G523+H523+I523+J523</f>
        <v>270119</v>
      </c>
      <c r="E523" s="252">
        <v>159937</v>
      </c>
      <c r="F523" s="252">
        <v>0</v>
      </c>
      <c r="G523" s="252">
        <v>61000</v>
      </c>
      <c r="H523" s="252">
        <v>44454</v>
      </c>
      <c r="I523" s="252">
        <v>0</v>
      </c>
      <c r="J523" s="252">
        <v>4728</v>
      </c>
      <c r="K523" s="252">
        <v>0</v>
      </c>
      <c r="L523" s="252">
        <v>173000</v>
      </c>
      <c r="M523" s="252" t="e">
        <f>'[4]03'!#REF!+'[4]04'!#REF!</f>
        <v>#REF!</v>
      </c>
      <c r="N523" s="252" t="e">
        <f t="shared" si="116"/>
        <v>#REF!</v>
      </c>
      <c r="O523" s="252" t="e">
        <f>'[4]07'!#REF!</f>
        <v>#REF!</v>
      </c>
      <c r="P523" s="252" t="e">
        <f t="shared" si="117"/>
        <v>#REF!</v>
      </c>
    </row>
    <row r="524" spans="1:16" ht="24.75" customHeight="1" hidden="1">
      <c r="A524" s="306" t="s">
        <v>1</v>
      </c>
      <c r="B524" s="254" t="s">
        <v>413</v>
      </c>
      <c r="C524" s="248">
        <f>D524+K524+L524</f>
        <v>21400</v>
      </c>
      <c r="D524" s="248">
        <f>E524+F524+G524+H524+I524+J524</f>
        <v>21400</v>
      </c>
      <c r="E524" s="252">
        <v>1400</v>
      </c>
      <c r="F524" s="252">
        <v>0</v>
      </c>
      <c r="G524" s="252">
        <v>20000</v>
      </c>
      <c r="H524" s="252">
        <v>0</v>
      </c>
      <c r="I524" s="252">
        <v>0</v>
      </c>
      <c r="J524" s="252">
        <v>0</v>
      </c>
      <c r="K524" s="252">
        <v>0</v>
      </c>
      <c r="L524" s="252">
        <v>0</v>
      </c>
      <c r="M524" s="252" t="e">
        <f>'[4]03'!#REF!+'[4]04'!#REF!</f>
        <v>#REF!</v>
      </c>
      <c r="N524" s="252" t="e">
        <f t="shared" si="116"/>
        <v>#REF!</v>
      </c>
      <c r="O524" s="252" t="e">
        <f>'[4]07'!#REF!</f>
        <v>#REF!</v>
      </c>
      <c r="P524" s="252" t="e">
        <f t="shared" si="117"/>
        <v>#REF!</v>
      </c>
    </row>
    <row r="525" spans="1:16" ht="24.75" customHeight="1" hidden="1">
      <c r="A525" s="306" t="s">
        <v>369</v>
      </c>
      <c r="B525" s="254" t="s">
        <v>414</v>
      </c>
      <c r="C525" s="248">
        <f>D525+K525+L525</f>
        <v>0</v>
      </c>
      <c r="D525" s="248">
        <f>E525+F525+G525+H525+I525+J525</f>
        <v>0</v>
      </c>
      <c r="E525" s="252">
        <v>0</v>
      </c>
      <c r="F525" s="252">
        <v>0</v>
      </c>
      <c r="G525" s="252">
        <v>0</v>
      </c>
      <c r="H525" s="252">
        <v>0</v>
      </c>
      <c r="I525" s="252">
        <v>0</v>
      </c>
      <c r="J525" s="252">
        <v>0</v>
      </c>
      <c r="K525" s="252">
        <v>0</v>
      </c>
      <c r="L525" s="252">
        <v>0</v>
      </c>
      <c r="M525" s="252" t="e">
        <f>'[4]03'!#REF!+'[4]04'!#REF!</f>
        <v>#REF!</v>
      </c>
      <c r="N525" s="252" t="e">
        <f t="shared" si="116"/>
        <v>#REF!</v>
      </c>
      <c r="O525" s="252" t="e">
        <f>'[4]07'!#REF!</f>
        <v>#REF!</v>
      </c>
      <c r="P525" s="252" t="e">
        <f t="shared" si="117"/>
        <v>#REF!</v>
      </c>
    </row>
    <row r="526" spans="1:16" ht="24.75" customHeight="1" hidden="1">
      <c r="A526" s="306" t="s">
        <v>415</v>
      </c>
      <c r="B526" s="254" t="s">
        <v>324</v>
      </c>
      <c r="C526" s="248">
        <f>C527+C536</f>
        <v>1468106</v>
      </c>
      <c r="D526" s="248">
        <f aca="true" t="shared" si="118" ref="D526:L526">D527+D536</f>
        <v>1295106</v>
      </c>
      <c r="E526" s="248">
        <f t="shared" si="118"/>
        <v>193563</v>
      </c>
      <c r="F526" s="248">
        <f t="shared" si="118"/>
        <v>0</v>
      </c>
      <c r="G526" s="248">
        <f t="shared" si="118"/>
        <v>78361</v>
      </c>
      <c r="H526" s="248">
        <f t="shared" si="118"/>
        <v>1018454</v>
      </c>
      <c r="I526" s="248">
        <f t="shared" si="118"/>
        <v>0</v>
      </c>
      <c r="J526" s="248">
        <f t="shared" si="118"/>
        <v>4728</v>
      </c>
      <c r="K526" s="248">
        <f t="shared" si="118"/>
        <v>0</v>
      </c>
      <c r="L526" s="248">
        <f t="shared" si="118"/>
        <v>173000</v>
      </c>
      <c r="M526" s="248" t="e">
        <f>'[4]03'!#REF!+'[4]04'!#REF!</f>
        <v>#REF!</v>
      </c>
      <c r="N526" s="248" t="e">
        <f t="shared" si="116"/>
        <v>#REF!</v>
      </c>
      <c r="O526" s="248" t="e">
        <f>'[4]07'!#REF!</f>
        <v>#REF!</v>
      </c>
      <c r="P526" s="248" t="e">
        <f t="shared" si="117"/>
        <v>#REF!</v>
      </c>
    </row>
    <row r="527" spans="1:16" ht="24.75" customHeight="1" hidden="1">
      <c r="A527" s="306" t="s">
        <v>24</v>
      </c>
      <c r="B527" s="255" t="s">
        <v>416</v>
      </c>
      <c r="C527" s="248">
        <f>SUM(C528:C535)</f>
        <v>421719</v>
      </c>
      <c r="D527" s="248">
        <f aca="true" t="shared" si="119" ref="D527:L527">SUM(D528:D535)</f>
        <v>248719</v>
      </c>
      <c r="E527" s="248">
        <f t="shared" si="119"/>
        <v>158537</v>
      </c>
      <c r="F527" s="248">
        <f t="shared" si="119"/>
        <v>0</v>
      </c>
      <c r="G527" s="248">
        <f t="shared" si="119"/>
        <v>41000</v>
      </c>
      <c r="H527" s="248">
        <f t="shared" si="119"/>
        <v>44454</v>
      </c>
      <c r="I527" s="248">
        <f t="shared" si="119"/>
        <v>0</v>
      </c>
      <c r="J527" s="248">
        <f t="shared" si="119"/>
        <v>4728</v>
      </c>
      <c r="K527" s="248">
        <f t="shared" si="119"/>
        <v>0</v>
      </c>
      <c r="L527" s="248">
        <f t="shared" si="119"/>
        <v>173000</v>
      </c>
      <c r="M527" s="248" t="e">
        <f>'[4]03'!#REF!+'[4]04'!#REF!</f>
        <v>#REF!</v>
      </c>
      <c r="N527" s="248" t="e">
        <f t="shared" si="116"/>
        <v>#REF!</v>
      </c>
      <c r="O527" s="248" t="e">
        <f>'[4]07'!#REF!</f>
        <v>#REF!</v>
      </c>
      <c r="P527" s="248" t="e">
        <f t="shared" si="117"/>
        <v>#REF!</v>
      </c>
    </row>
    <row r="528" spans="1:16" ht="24.75" customHeight="1" hidden="1">
      <c r="A528" s="305" t="s">
        <v>417</v>
      </c>
      <c r="B528" s="251" t="s">
        <v>358</v>
      </c>
      <c r="C528" s="248">
        <f aca="true" t="shared" si="120" ref="C528:C536">D528+K528+L528</f>
        <v>57757</v>
      </c>
      <c r="D528" s="248">
        <f aca="true" t="shared" si="121" ref="D528:D536">E528+F528+G528+H528+I528+J528</f>
        <v>57757</v>
      </c>
      <c r="E528" s="252">
        <v>4875</v>
      </c>
      <c r="F528" s="252">
        <v>0</v>
      </c>
      <c r="G528" s="252">
        <v>6700</v>
      </c>
      <c r="H528" s="252">
        <v>41454</v>
      </c>
      <c r="I528" s="252">
        <v>0</v>
      </c>
      <c r="J528" s="252">
        <v>4728</v>
      </c>
      <c r="K528" s="252">
        <v>0</v>
      </c>
      <c r="L528" s="252">
        <v>0</v>
      </c>
      <c r="M528" s="252" t="e">
        <f>'[4]03'!#REF!+'[4]04'!#REF!</f>
        <v>#REF!</v>
      </c>
      <c r="N528" s="252" t="e">
        <f t="shared" si="116"/>
        <v>#REF!</v>
      </c>
      <c r="O528" s="252" t="e">
        <f>'[4]07'!#REF!</f>
        <v>#REF!</v>
      </c>
      <c r="P528" s="252" t="e">
        <f t="shared" si="117"/>
        <v>#REF!</v>
      </c>
    </row>
    <row r="529" spans="1:16" ht="24.75" customHeight="1" hidden="1">
      <c r="A529" s="305" t="s">
        <v>418</v>
      </c>
      <c r="B529" s="251" t="s">
        <v>419</v>
      </c>
      <c r="C529" s="248">
        <f t="shared" si="120"/>
        <v>0</v>
      </c>
      <c r="D529" s="248">
        <f t="shared" si="121"/>
        <v>0</v>
      </c>
      <c r="E529" s="252">
        <v>0</v>
      </c>
      <c r="F529" s="252">
        <v>0</v>
      </c>
      <c r="G529" s="252">
        <v>0</v>
      </c>
      <c r="H529" s="252">
        <v>0</v>
      </c>
      <c r="I529" s="252">
        <v>0</v>
      </c>
      <c r="J529" s="252">
        <v>0</v>
      </c>
      <c r="K529" s="252">
        <v>0</v>
      </c>
      <c r="L529" s="252">
        <v>0</v>
      </c>
      <c r="M529" s="252" t="e">
        <f>'[4]03'!#REF!+'[4]04'!#REF!</f>
        <v>#REF!</v>
      </c>
      <c r="N529" s="252" t="e">
        <f t="shared" si="116"/>
        <v>#REF!</v>
      </c>
      <c r="O529" s="252" t="e">
        <f>'[4]07'!#REF!</f>
        <v>#REF!</v>
      </c>
      <c r="P529" s="252" t="e">
        <f t="shared" si="117"/>
        <v>#REF!</v>
      </c>
    </row>
    <row r="530" spans="1:16" ht="24.75" customHeight="1" hidden="1">
      <c r="A530" s="305" t="s">
        <v>420</v>
      </c>
      <c r="B530" s="251" t="s">
        <v>444</v>
      </c>
      <c r="C530" s="248">
        <f t="shared" si="120"/>
        <v>0</v>
      </c>
      <c r="D530" s="248">
        <f t="shared" si="121"/>
        <v>0</v>
      </c>
      <c r="E530" s="252">
        <v>0</v>
      </c>
      <c r="F530" s="252">
        <v>0</v>
      </c>
      <c r="G530" s="252">
        <v>0</v>
      </c>
      <c r="H530" s="252">
        <v>0</v>
      </c>
      <c r="I530" s="252">
        <v>0</v>
      </c>
      <c r="J530" s="252">
        <v>0</v>
      </c>
      <c r="K530" s="252">
        <v>0</v>
      </c>
      <c r="L530" s="252">
        <v>0</v>
      </c>
      <c r="M530" s="252" t="e">
        <f>'[4]03'!#REF!</f>
        <v>#REF!</v>
      </c>
      <c r="N530" s="252" t="e">
        <f t="shared" si="116"/>
        <v>#REF!</v>
      </c>
      <c r="O530" s="252" t="e">
        <f>'[4]07'!#REF!</f>
        <v>#REF!</v>
      </c>
      <c r="P530" s="252" t="e">
        <f t="shared" si="117"/>
        <v>#REF!</v>
      </c>
    </row>
    <row r="531" spans="1:16" ht="24.75" customHeight="1" hidden="1">
      <c r="A531" s="305" t="s">
        <v>422</v>
      </c>
      <c r="B531" s="251" t="s">
        <v>421</v>
      </c>
      <c r="C531" s="248">
        <f t="shared" si="120"/>
        <v>213822</v>
      </c>
      <c r="D531" s="248">
        <f t="shared" si="121"/>
        <v>40822</v>
      </c>
      <c r="E531" s="252">
        <v>3522</v>
      </c>
      <c r="F531" s="252">
        <v>0</v>
      </c>
      <c r="G531" s="252">
        <v>34300</v>
      </c>
      <c r="H531" s="252">
        <v>3000</v>
      </c>
      <c r="I531" s="252">
        <v>0</v>
      </c>
      <c r="J531" s="252">
        <v>0</v>
      </c>
      <c r="K531" s="252">
        <v>0</v>
      </c>
      <c r="L531" s="252">
        <v>173000</v>
      </c>
      <c r="M531" s="252" t="e">
        <f>'[4]03'!#REF!+'[4]04'!#REF!</f>
        <v>#REF!</v>
      </c>
      <c r="N531" s="252" t="e">
        <f t="shared" si="116"/>
        <v>#REF!</v>
      </c>
      <c r="O531" s="252" t="e">
        <f>'[4]07'!#REF!</f>
        <v>#REF!</v>
      </c>
      <c r="P531" s="252" t="e">
        <f t="shared" si="117"/>
        <v>#REF!</v>
      </c>
    </row>
    <row r="532" spans="1:16" ht="24.75" customHeight="1" hidden="1">
      <c r="A532" s="305" t="s">
        <v>424</v>
      </c>
      <c r="B532" s="251" t="s">
        <v>423</v>
      </c>
      <c r="C532" s="248">
        <f t="shared" si="120"/>
        <v>0</v>
      </c>
      <c r="D532" s="248">
        <f t="shared" si="121"/>
        <v>0</v>
      </c>
      <c r="E532" s="252">
        <v>0</v>
      </c>
      <c r="F532" s="252">
        <v>0</v>
      </c>
      <c r="G532" s="252">
        <v>0</v>
      </c>
      <c r="H532" s="252">
        <v>0</v>
      </c>
      <c r="I532" s="252">
        <v>0</v>
      </c>
      <c r="J532" s="252">
        <v>0</v>
      </c>
      <c r="K532" s="252">
        <v>0</v>
      </c>
      <c r="L532" s="252">
        <v>0</v>
      </c>
      <c r="M532" s="252" t="e">
        <f>'[4]03'!#REF!+'[4]04'!#REF!</f>
        <v>#REF!</v>
      </c>
      <c r="N532" s="252" t="e">
        <f t="shared" si="116"/>
        <v>#REF!</v>
      </c>
      <c r="O532" s="252" t="e">
        <f>'[4]07'!#REF!</f>
        <v>#REF!</v>
      </c>
      <c r="P532" s="252" t="e">
        <f t="shared" si="117"/>
        <v>#REF!</v>
      </c>
    </row>
    <row r="533" spans="1:16" ht="24.75" customHeight="1" hidden="1">
      <c r="A533" s="305" t="s">
        <v>426</v>
      </c>
      <c r="B533" s="251" t="s">
        <v>425</v>
      </c>
      <c r="C533" s="248">
        <f t="shared" si="120"/>
        <v>150140</v>
      </c>
      <c r="D533" s="248">
        <f t="shared" si="121"/>
        <v>150140</v>
      </c>
      <c r="E533" s="252">
        <v>150140</v>
      </c>
      <c r="F533" s="252">
        <v>0</v>
      </c>
      <c r="G533" s="252">
        <v>0</v>
      </c>
      <c r="H533" s="252">
        <v>0</v>
      </c>
      <c r="I533" s="252">
        <v>0</v>
      </c>
      <c r="J533" s="252">
        <v>0</v>
      </c>
      <c r="K533" s="252">
        <v>0</v>
      </c>
      <c r="L533" s="252">
        <v>0</v>
      </c>
      <c r="M533" s="252" t="e">
        <f>'[4]03'!#REF!+'[4]04'!#REF!</f>
        <v>#REF!</v>
      </c>
      <c r="N533" s="252" t="e">
        <f t="shared" si="116"/>
        <v>#REF!</v>
      </c>
      <c r="O533" s="252" t="e">
        <f>'[4]07'!#REF!</f>
        <v>#REF!</v>
      </c>
      <c r="P533" s="252" t="e">
        <f t="shared" si="117"/>
        <v>#REF!</v>
      </c>
    </row>
    <row r="534" spans="1:16" ht="24.75" customHeight="1" hidden="1">
      <c r="A534" s="305" t="s">
        <v>428</v>
      </c>
      <c r="B534" s="256" t="s">
        <v>427</v>
      </c>
      <c r="C534" s="248">
        <f t="shared" si="120"/>
        <v>0</v>
      </c>
      <c r="D534" s="248">
        <f t="shared" si="121"/>
        <v>0</v>
      </c>
      <c r="E534" s="252">
        <v>0</v>
      </c>
      <c r="F534" s="252">
        <v>0</v>
      </c>
      <c r="G534" s="252">
        <v>0</v>
      </c>
      <c r="H534" s="252">
        <v>0</v>
      </c>
      <c r="I534" s="252">
        <v>0</v>
      </c>
      <c r="J534" s="252">
        <v>0</v>
      </c>
      <c r="K534" s="252">
        <v>0</v>
      </c>
      <c r="L534" s="252">
        <v>0</v>
      </c>
      <c r="M534" s="252" t="e">
        <f>'[4]03'!#REF!+'[4]04'!#REF!</f>
        <v>#REF!</v>
      </c>
      <c r="N534" s="252" t="e">
        <f t="shared" si="116"/>
        <v>#REF!</v>
      </c>
      <c r="O534" s="252" t="e">
        <f>'[4]07'!#REF!</f>
        <v>#REF!</v>
      </c>
      <c r="P534" s="252" t="e">
        <f t="shared" si="117"/>
        <v>#REF!</v>
      </c>
    </row>
    <row r="535" spans="1:16" ht="24.75" customHeight="1" hidden="1">
      <c r="A535" s="305" t="s">
        <v>445</v>
      </c>
      <c r="B535" s="251" t="s">
        <v>429</v>
      </c>
      <c r="C535" s="248">
        <f t="shared" si="120"/>
        <v>0</v>
      </c>
      <c r="D535" s="248">
        <f t="shared" si="121"/>
        <v>0</v>
      </c>
      <c r="E535" s="252">
        <v>0</v>
      </c>
      <c r="F535" s="252">
        <v>0</v>
      </c>
      <c r="G535" s="252">
        <v>0</v>
      </c>
      <c r="H535" s="252">
        <v>0</v>
      </c>
      <c r="I535" s="252">
        <v>0</v>
      </c>
      <c r="J535" s="252">
        <v>0</v>
      </c>
      <c r="K535" s="252">
        <v>0</v>
      </c>
      <c r="L535" s="252">
        <v>0</v>
      </c>
      <c r="M535" s="252" t="e">
        <f>'[4]03'!#REF!+'[4]04'!#REF!</f>
        <v>#REF!</v>
      </c>
      <c r="N535" s="252" t="e">
        <f t="shared" si="116"/>
        <v>#REF!</v>
      </c>
      <c r="O535" s="252" t="e">
        <f>'[4]07'!#REF!</f>
        <v>#REF!</v>
      </c>
      <c r="P535" s="252" t="e">
        <f t="shared" si="117"/>
        <v>#REF!</v>
      </c>
    </row>
    <row r="536" spans="1:16" ht="24.75" customHeight="1" hidden="1">
      <c r="A536" s="306" t="s">
        <v>25</v>
      </c>
      <c r="B536" s="254" t="s">
        <v>430</v>
      </c>
      <c r="C536" s="248">
        <f t="shared" si="120"/>
        <v>1046387</v>
      </c>
      <c r="D536" s="248">
        <f t="shared" si="121"/>
        <v>1046387</v>
      </c>
      <c r="E536" s="252">
        <v>35026</v>
      </c>
      <c r="F536" s="252">
        <v>0</v>
      </c>
      <c r="G536" s="252">
        <v>37361</v>
      </c>
      <c r="H536" s="252">
        <v>974000</v>
      </c>
      <c r="I536" s="252">
        <v>0</v>
      </c>
      <c r="J536" s="252">
        <v>0</v>
      </c>
      <c r="K536" s="252">
        <v>0</v>
      </c>
      <c r="L536" s="252">
        <v>0</v>
      </c>
      <c r="M536" s="248" t="e">
        <f>'[4]03'!#REF!+'[4]04'!#REF!</f>
        <v>#REF!</v>
      </c>
      <c r="N536" s="248" t="e">
        <f t="shared" si="116"/>
        <v>#REF!</v>
      </c>
      <c r="O536" s="248" t="e">
        <f>'[4]07'!#REF!</f>
        <v>#REF!</v>
      </c>
      <c r="P536" s="248" t="e">
        <f t="shared" si="117"/>
        <v>#REF!</v>
      </c>
    </row>
    <row r="537" spans="1:16" ht="24.75" customHeight="1" hidden="1">
      <c r="A537" s="219" t="s">
        <v>36</v>
      </c>
      <c r="B537" s="288" t="s">
        <v>468</v>
      </c>
      <c r="C537" s="257">
        <f>(C528+C529+C530)/C527</f>
        <v>0.13695612481296787</v>
      </c>
      <c r="D537" s="307">
        <f aca="true" t="shared" si="122" ref="D537:L537">(D528+D529+D530)/D527</f>
        <v>0.2322178844398699</v>
      </c>
      <c r="E537" s="257">
        <f t="shared" si="122"/>
        <v>0.030749919577133415</v>
      </c>
      <c r="F537" s="257" t="e">
        <f t="shared" si="122"/>
        <v>#DIV/0!</v>
      </c>
      <c r="G537" s="257">
        <f t="shared" si="122"/>
        <v>0.16341463414634147</v>
      </c>
      <c r="H537" s="257">
        <f t="shared" si="122"/>
        <v>0.9325145093804832</v>
      </c>
      <c r="I537" s="257" t="e">
        <f t="shared" si="122"/>
        <v>#DIV/0!</v>
      </c>
      <c r="J537" s="257">
        <f t="shared" si="122"/>
        <v>1</v>
      </c>
      <c r="K537" s="257" t="e">
        <f t="shared" si="122"/>
        <v>#DIV/0!</v>
      </c>
      <c r="L537" s="257">
        <f t="shared" si="122"/>
        <v>0</v>
      </c>
      <c r="M537" s="239"/>
      <c r="N537" s="289"/>
      <c r="O537" s="289"/>
      <c r="P537" s="289"/>
    </row>
    <row r="538" spans="1:16" ht="17.25" hidden="1">
      <c r="A538" s="680" t="s">
        <v>469</v>
      </c>
      <c r="B538" s="680"/>
      <c r="C538" s="252">
        <f>C521-C524-C525-C526</f>
        <v>0</v>
      </c>
      <c r="D538" s="252">
        <f aca="true" t="shared" si="123" ref="D538:L538">D521-D524-D525-D526</f>
        <v>0</v>
      </c>
      <c r="E538" s="252">
        <f t="shared" si="123"/>
        <v>0</v>
      </c>
      <c r="F538" s="252">
        <f t="shared" si="123"/>
        <v>0</v>
      </c>
      <c r="G538" s="252">
        <f t="shared" si="123"/>
        <v>0</v>
      </c>
      <c r="H538" s="252">
        <f t="shared" si="123"/>
        <v>0</v>
      </c>
      <c r="I538" s="252">
        <f t="shared" si="123"/>
        <v>0</v>
      </c>
      <c r="J538" s="252">
        <f t="shared" si="123"/>
        <v>0</v>
      </c>
      <c r="K538" s="252">
        <f t="shared" si="123"/>
        <v>0</v>
      </c>
      <c r="L538" s="252">
        <f t="shared" si="123"/>
        <v>0</v>
      </c>
      <c r="M538" s="239"/>
      <c r="N538" s="289"/>
      <c r="O538" s="289"/>
      <c r="P538" s="289"/>
    </row>
    <row r="539" spans="1:16" ht="17.25" hidden="1">
      <c r="A539" s="663" t="s">
        <v>470</v>
      </c>
      <c r="B539" s="663"/>
      <c r="C539" s="252">
        <f>C526-C527-C536</f>
        <v>0</v>
      </c>
      <c r="D539" s="252">
        <f aca="true" t="shared" si="124" ref="D539:L539">D526-D527-D536</f>
        <v>0</v>
      </c>
      <c r="E539" s="252">
        <f t="shared" si="124"/>
        <v>0</v>
      </c>
      <c r="F539" s="252">
        <f t="shared" si="124"/>
        <v>0</v>
      </c>
      <c r="G539" s="252">
        <f t="shared" si="124"/>
        <v>0</v>
      </c>
      <c r="H539" s="252">
        <f t="shared" si="124"/>
        <v>0</v>
      </c>
      <c r="I539" s="252">
        <f t="shared" si="124"/>
        <v>0</v>
      </c>
      <c r="J539" s="252">
        <f t="shared" si="124"/>
        <v>0</v>
      </c>
      <c r="K539" s="252">
        <f t="shared" si="124"/>
        <v>0</v>
      </c>
      <c r="L539" s="252">
        <f t="shared" si="124"/>
        <v>0</v>
      </c>
      <c r="M539" s="239"/>
      <c r="N539" s="289"/>
      <c r="O539" s="289"/>
      <c r="P539" s="289"/>
    </row>
    <row r="540" spans="1:16" ht="18.75" hidden="1">
      <c r="A540" s="278"/>
      <c r="B540" s="290" t="s">
        <v>474</v>
      </c>
      <c r="C540" s="290"/>
      <c r="D540" s="291"/>
      <c r="E540" s="291"/>
      <c r="F540" s="291"/>
      <c r="G540" s="664" t="s">
        <v>474</v>
      </c>
      <c r="H540" s="664"/>
      <c r="I540" s="664"/>
      <c r="J540" s="664"/>
      <c r="K540" s="664"/>
      <c r="L540" s="664"/>
      <c r="M540" s="278"/>
      <c r="N540" s="278"/>
      <c r="O540" s="278"/>
      <c r="P540" s="278"/>
    </row>
    <row r="541" spans="1:16" ht="18.75" hidden="1">
      <c r="A541" s="665" t="s">
        <v>471</v>
      </c>
      <c r="B541" s="665"/>
      <c r="C541" s="665"/>
      <c r="D541" s="665"/>
      <c r="E541" s="291"/>
      <c r="F541" s="291"/>
      <c r="G541" s="308"/>
      <c r="H541" s="666" t="s">
        <v>475</v>
      </c>
      <c r="I541" s="666"/>
      <c r="J541" s="666"/>
      <c r="K541" s="666"/>
      <c r="L541" s="666"/>
      <c r="M541" s="278"/>
      <c r="N541" s="278"/>
      <c r="O541" s="278"/>
      <c r="P541" s="278"/>
    </row>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sheetData>
  <sheetProtection/>
  <mergeCells count="336">
    <mergeCell ref="A3:L3"/>
    <mergeCell ref="A4:L4"/>
    <mergeCell ref="K5:M5"/>
    <mergeCell ref="A2:D2"/>
    <mergeCell ref="A6:B9"/>
    <mergeCell ref="C6:C9"/>
    <mergeCell ref="D6:L6"/>
    <mergeCell ref="N6:P6"/>
    <mergeCell ref="D7:J7"/>
    <mergeCell ref="K7:K9"/>
    <mergeCell ref="L7:L9"/>
    <mergeCell ref="D8:D9"/>
    <mergeCell ref="E8:J8"/>
    <mergeCell ref="M9:P9"/>
    <mergeCell ref="A10:B10"/>
    <mergeCell ref="A28:B28"/>
    <mergeCell ref="A29:B29"/>
    <mergeCell ref="I30:L30"/>
    <mergeCell ref="A31:D31"/>
    <mergeCell ref="H31:L31"/>
    <mergeCell ref="B32:C32"/>
    <mergeCell ref="G32:L32"/>
    <mergeCell ref="B34:C34"/>
    <mergeCell ref="A39:D39"/>
    <mergeCell ref="H39:L39"/>
    <mergeCell ref="A47:B47"/>
    <mergeCell ref="D47:J47"/>
    <mergeCell ref="K47:L47"/>
    <mergeCell ref="A48:C48"/>
    <mergeCell ref="D48:J48"/>
    <mergeCell ref="K48:L48"/>
    <mergeCell ref="A49:B49"/>
    <mergeCell ref="D49:J49"/>
    <mergeCell ref="K49:L49"/>
    <mergeCell ref="K50:L50"/>
    <mergeCell ref="K51:L51"/>
    <mergeCell ref="A52:B55"/>
    <mergeCell ref="C52:C55"/>
    <mergeCell ref="D52:L52"/>
    <mergeCell ref="D53:J53"/>
    <mergeCell ref="K53:K55"/>
    <mergeCell ref="L53:L55"/>
    <mergeCell ref="D54:D55"/>
    <mergeCell ref="E54:J54"/>
    <mergeCell ref="M55:P55"/>
    <mergeCell ref="A56:B56"/>
    <mergeCell ref="A74:B74"/>
    <mergeCell ref="A75:B75"/>
    <mergeCell ref="G76:L76"/>
    <mergeCell ref="A77:D77"/>
    <mergeCell ref="H77:L77"/>
    <mergeCell ref="A88:B88"/>
    <mergeCell ref="D88:J88"/>
    <mergeCell ref="K88:L88"/>
    <mergeCell ref="A89:C89"/>
    <mergeCell ref="D89:J89"/>
    <mergeCell ref="K89:L89"/>
    <mergeCell ref="A90:B90"/>
    <mergeCell ref="D90:J90"/>
    <mergeCell ref="K90:L90"/>
    <mergeCell ref="K91:L91"/>
    <mergeCell ref="K92:L92"/>
    <mergeCell ref="A93:B96"/>
    <mergeCell ref="C93:C96"/>
    <mergeCell ref="D93:L93"/>
    <mergeCell ref="D94:J94"/>
    <mergeCell ref="K94:K96"/>
    <mergeCell ref="L94:L96"/>
    <mergeCell ref="D95:D96"/>
    <mergeCell ref="E95:J95"/>
    <mergeCell ref="M96:P96"/>
    <mergeCell ref="A97:B97"/>
    <mergeCell ref="A115:B115"/>
    <mergeCell ref="A116:B116"/>
    <mergeCell ref="G117:L117"/>
    <mergeCell ref="A118:D118"/>
    <mergeCell ref="H118:L118"/>
    <mergeCell ref="A131:B131"/>
    <mergeCell ref="D131:J131"/>
    <mergeCell ref="K131:L131"/>
    <mergeCell ref="A132:C132"/>
    <mergeCell ref="D132:J132"/>
    <mergeCell ref="K132:L132"/>
    <mergeCell ref="A133:B133"/>
    <mergeCell ref="D133:J133"/>
    <mergeCell ref="K133:L133"/>
    <mergeCell ref="K134:L134"/>
    <mergeCell ref="K135:L135"/>
    <mergeCell ref="A136:B139"/>
    <mergeCell ref="C136:C139"/>
    <mergeCell ref="D136:L136"/>
    <mergeCell ref="D137:J137"/>
    <mergeCell ref="K137:K139"/>
    <mergeCell ref="L137:L139"/>
    <mergeCell ref="D138:D139"/>
    <mergeCell ref="E138:J138"/>
    <mergeCell ref="M139:P139"/>
    <mergeCell ref="A140:B140"/>
    <mergeCell ref="A158:B158"/>
    <mergeCell ref="A159:B159"/>
    <mergeCell ref="G160:L160"/>
    <mergeCell ref="A161:D161"/>
    <mergeCell ref="H161:L161"/>
    <mergeCell ref="A172:B172"/>
    <mergeCell ref="D172:J172"/>
    <mergeCell ref="K172:L172"/>
    <mergeCell ref="A173:C173"/>
    <mergeCell ref="D173:J173"/>
    <mergeCell ref="K173:L173"/>
    <mergeCell ref="A174:B174"/>
    <mergeCell ref="D174:J174"/>
    <mergeCell ref="K174:L174"/>
    <mergeCell ref="K176:L176"/>
    <mergeCell ref="A177:B180"/>
    <mergeCell ref="C177:C180"/>
    <mergeCell ref="D177:L177"/>
    <mergeCell ref="D178:J178"/>
    <mergeCell ref="K178:K180"/>
    <mergeCell ref="L178:L180"/>
    <mergeCell ref="D179:D180"/>
    <mergeCell ref="E179:J179"/>
    <mergeCell ref="M180:P180"/>
    <mergeCell ref="A181:B181"/>
    <mergeCell ref="A199:B199"/>
    <mergeCell ref="A200:B200"/>
    <mergeCell ref="G201:L201"/>
    <mergeCell ref="A202:D202"/>
    <mergeCell ref="H202:L202"/>
    <mergeCell ref="A212:B212"/>
    <mergeCell ref="D212:J212"/>
    <mergeCell ref="K212:L212"/>
    <mergeCell ref="A213:C213"/>
    <mergeCell ref="D213:J213"/>
    <mergeCell ref="K213:L213"/>
    <mergeCell ref="A214:B214"/>
    <mergeCell ref="D214:J214"/>
    <mergeCell ref="K214:L214"/>
    <mergeCell ref="K215:L215"/>
    <mergeCell ref="K216:L216"/>
    <mergeCell ref="A217:B220"/>
    <mergeCell ref="C217:C220"/>
    <mergeCell ref="D217:L217"/>
    <mergeCell ref="D218:J218"/>
    <mergeCell ref="K218:K220"/>
    <mergeCell ref="L218:L220"/>
    <mergeCell ref="D219:D220"/>
    <mergeCell ref="E219:J219"/>
    <mergeCell ref="M220:P220"/>
    <mergeCell ref="A221:B221"/>
    <mergeCell ref="A239:B239"/>
    <mergeCell ref="A240:B240"/>
    <mergeCell ref="G241:L241"/>
    <mergeCell ref="A242:D242"/>
    <mergeCell ref="H242:L242"/>
    <mergeCell ref="A251:B251"/>
    <mergeCell ref="D251:J251"/>
    <mergeCell ref="K251:L251"/>
    <mergeCell ref="A252:C252"/>
    <mergeCell ref="D252:J252"/>
    <mergeCell ref="K252:L252"/>
    <mergeCell ref="A253:B253"/>
    <mergeCell ref="D253:J253"/>
    <mergeCell ref="K253:L253"/>
    <mergeCell ref="K254:L254"/>
    <mergeCell ref="A256:B259"/>
    <mergeCell ref="C256:C259"/>
    <mergeCell ref="D256:L256"/>
    <mergeCell ref="D257:J257"/>
    <mergeCell ref="K257:K259"/>
    <mergeCell ref="L257:L259"/>
    <mergeCell ref="D258:D259"/>
    <mergeCell ref="E258:J258"/>
    <mergeCell ref="M259:P259"/>
    <mergeCell ref="A260:B260"/>
    <mergeCell ref="A278:B278"/>
    <mergeCell ref="A279:B279"/>
    <mergeCell ref="G280:L280"/>
    <mergeCell ref="A281:D281"/>
    <mergeCell ref="H281:L281"/>
    <mergeCell ref="A293:B293"/>
    <mergeCell ref="D293:J293"/>
    <mergeCell ref="K293:L293"/>
    <mergeCell ref="A294:C294"/>
    <mergeCell ref="D294:J294"/>
    <mergeCell ref="K294:L294"/>
    <mergeCell ref="A295:B295"/>
    <mergeCell ref="D295:J295"/>
    <mergeCell ref="K295:L295"/>
    <mergeCell ref="K296:L296"/>
    <mergeCell ref="K297:L297"/>
    <mergeCell ref="A298:B301"/>
    <mergeCell ref="C298:C301"/>
    <mergeCell ref="D298:L298"/>
    <mergeCell ref="D299:J299"/>
    <mergeCell ref="K299:K301"/>
    <mergeCell ref="L299:L301"/>
    <mergeCell ref="D300:D301"/>
    <mergeCell ref="E300:J300"/>
    <mergeCell ref="M301:P301"/>
    <mergeCell ref="A302:B302"/>
    <mergeCell ref="A320:B320"/>
    <mergeCell ref="A321:B321"/>
    <mergeCell ref="G322:L322"/>
    <mergeCell ref="A323:D323"/>
    <mergeCell ref="H323:L323"/>
    <mergeCell ref="A336:B336"/>
    <mergeCell ref="D336:J336"/>
    <mergeCell ref="K336:L336"/>
    <mergeCell ref="A337:C337"/>
    <mergeCell ref="D337:J337"/>
    <mergeCell ref="K337:L337"/>
    <mergeCell ref="A338:B338"/>
    <mergeCell ref="D338:J338"/>
    <mergeCell ref="K338:L338"/>
    <mergeCell ref="K339:L339"/>
    <mergeCell ref="K340:L340"/>
    <mergeCell ref="A341:B344"/>
    <mergeCell ref="C341:C344"/>
    <mergeCell ref="D341:L341"/>
    <mergeCell ref="D342:J342"/>
    <mergeCell ref="K342:K344"/>
    <mergeCell ref="L342:L344"/>
    <mergeCell ref="D343:D344"/>
    <mergeCell ref="E343:J343"/>
    <mergeCell ref="M344:P344"/>
    <mergeCell ref="A345:B345"/>
    <mergeCell ref="A363:B363"/>
    <mergeCell ref="A364:B364"/>
    <mergeCell ref="G365:L365"/>
    <mergeCell ref="A366:D366"/>
    <mergeCell ref="H366:L366"/>
    <mergeCell ref="A379:B379"/>
    <mergeCell ref="D379:J379"/>
    <mergeCell ref="K379:L379"/>
    <mergeCell ref="A380:C380"/>
    <mergeCell ref="D380:J380"/>
    <mergeCell ref="K380:L380"/>
    <mergeCell ref="A381:B381"/>
    <mergeCell ref="D381:J381"/>
    <mergeCell ref="K381:L381"/>
    <mergeCell ref="K382:L382"/>
    <mergeCell ref="A384:B387"/>
    <mergeCell ref="C384:C387"/>
    <mergeCell ref="D384:L384"/>
    <mergeCell ref="D385:J385"/>
    <mergeCell ref="K385:K387"/>
    <mergeCell ref="L385:L387"/>
    <mergeCell ref="D386:D387"/>
    <mergeCell ref="E386:J386"/>
    <mergeCell ref="M387:P387"/>
    <mergeCell ref="A388:B388"/>
    <mergeCell ref="A406:B406"/>
    <mergeCell ref="A407:B407"/>
    <mergeCell ref="G408:L408"/>
    <mergeCell ref="A409:D409"/>
    <mergeCell ref="H409:L409"/>
    <mergeCell ref="A426:B426"/>
    <mergeCell ref="D426:J426"/>
    <mergeCell ref="K426:L426"/>
    <mergeCell ref="A427:C427"/>
    <mergeCell ref="D427:J427"/>
    <mergeCell ref="K427:L427"/>
    <mergeCell ref="A428:B428"/>
    <mergeCell ref="D428:J428"/>
    <mergeCell ref="K428:L428"/>
    <mergeCell ref="K429:L429"/>
    <mergeCell ref="K430:L430"/>
    <mergeCell ref="A431:B434"/>
    <mergeCell ref="C431:C434"/>
    <mergeCell ref="D431:L431"/>
    <mergeCell ref="D432:J432"/>
    <mergeCell ref="K432:K434"/>
    <mergeCell ref="L432:L434"/>
    <mergeCell ref="D433:D434"/>
    <mergeCell ref="E433:J433"/>
    <mergeCell ref="M434:P434"/>
    <mergeCell ref="A435:B435"/>
    <mergeCell ref="A453:B453"/>
    <mergeCell ref="A454:B454"/>
    <mergeCell ref="G455:L455"/>
    <mergeCell ref="A456:D456"/>
    <mergeCell ref="H456:L456"/>
    <mergeCell ref="A468:B468"/>
    <mergeCell ref="D468:J468"/>
    <mergeCell ref="K468:L468"/>
    <mergeCell ref="A469:C469"/>
    <mergeCell ref="D469:J469"/>
    <mergeCell ref="K469:L469"/>
    <mergeCell ref="A470:B470"/>
    <mergeCell ref="D470:J470"/>
    <mergeCell ref="K470:L470"/>
    <mergeCell ref="K471:L471"/>
    <mergeCell ref="K472:L472"/>
    <mergeCell ref="A473:B476"/>
    <mergeCell ref="C473:C476"/>
    <mergeCell ref="D473:L473"/>
    <mergeCell ref="D474:J474"/>
    <mergeCell ref="K474:K476"/>
    <mergeCell ref="L474:L476"/>
    <mergeCell ref="D475:D476"/>
    <mergeCell ref="E475:J475"/>
    <mergeCell ref="M476:P476"/>
    <mergeCell ref="A477:B477"/>
    <mergeCell ref="A495:B495"/>
    <mergeCell ref="A496:B496"/>
    <mergeCell ref="G497:L497"/>
    <mergeCell ref="A498:D498"/>
    <mergeCell ref="H498:L498"/>
    <mergeCell ref="D517:J517"/>
    <mergeCell ref="K517:K519"/>
    <mergeCell ref="A511:B511"/>
    <mergeCell ref="D511:J511"/>
    <mergeCell ref="K511:L511"/>
    <mergeCell ref="A512:C512"/>
    <mergeCell ref="D512:J512"/>
    <mergeCell ref="K512:L512"/>
    <mergeCell ref="M519:P519"/>
    <mergeCell ref="A520:B520"/>
    <mergeCell ref="A538:B538"/>
    <mergeCell ref="A513:B513"/>
    <mergeCell ref="D513:J513"/>
    <mergeCell ref="K513:L513"/>
    <mergeCell ref="K514:L514"/>
    <mergeCell ref="K515:L515"/>
    <mergeCell ref="A516:B519"/>
    <mergeCell ref="C516:C519"/>
    <mergeCell ref="A539:B539"/>
    <mergeCell ref="G540:L540"/>
    <mergeCell ref="A541:D541"/>
    <mergeCell ref="H541:L541"/>
    <mergeCell ref="H2:I2"/>
    <mergeCell ref="A1:D1"/>
    <mergeCell ref="L517:L519"/>
    <mergeCell ref="D518:D519"/>
    <mergeCell ref="E518:J518"/>
    <mergeCell ref="D516:L516"/>
  </mergeCells>
  <printOptions/>
  <pageMargins left="0.2362204724409449" right="0" top="0.1968503937007874" bottom="0" header="0.1968503937007874" footer="0.1968503937007874"/>
  <pageSetup horizontalDpi="600" verticalDpi="600" orientation="landscape" paperSize="9" r:id="rId2"/>
  <headerFooter differentFirst="1"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tabColor rgb="FF00B0F0"/>
  </sheetPr>
  <dimension ref="A1:AF86"/>
  <sheetViews>
    <sheetView tabSelected="1" view="pageBreakPreview" zoomScale="85" zoomScaleNormal="70" zoomScaleSheetLayoutView="85" workbookViewId="0" topLeftCell="A1">
      <selection activeCell="L83" sqref="L83"/>
    </sheetView>
  </sheetViews>
  <sheetFormatPr defaultColWidth="9.00390625" defaultRowHeight="15.75"/>
  <cols>
    <col min="1" max="1" width="2.50390625" style="174" customWidth="1"/>
    <col min="2" max="2" width="11.375" style="174" customWidth="1"/>
    <col min="3" max="3" width="7.00390625" style="174" customWidth="1"/>
    <col min="4" max="4" width="7.125" style="174" customWidth="1"/>
    <col min="5" max="5" width="6.125" style="174" customWidth="1"/>
    <col min="6" max="6" width="6.375" style="174" customWidth="1"/>
    <col min="7" max="7" width="7.75390625" style="174" customWidth="1"/>
    <col min="8" max="8" width="6.75390625" style="174" customWidth="1"/>
    <col min="9" max="9" width="6.125" style="174" customWidth="1"/>
    <col min="10" max="10" width="6.375" style="174" customWidth="1"/>
    <col min="11" max="11" width="7.00390625" style="174" customWidth="1"/>
    <col min="12" max="12" width="7.75390625" style="174" customWidth="1"/>
    <col min="13" max="13" width="7.00390625" style="174" customWidth="1"/>
    <col min="14" max="14" width="8.00390625" style="174" customWidth="1"/>
    <col min="15" max="15" width="7.375" style="174" customWidth="1"/>
    <col min="16" max="16" width="7.125" style="174" customWidth="1"/>
    <col min="17" max="17" width="7.75390625" style="174" customWidth="1"/>
    <col min="18" max="18" width="6.375" style="174" customWidth="1"/>
    <col min="19" max="19" width="6.00390625" style="174" customWidth="1"/>
    <col min="20" max="21" width="7.75390625" style="174" customWidth="1"/>
    <col min="22" max="23" width="9.00390625" style="174" customWidth="1"/>
    <col min="24" max="25" width="9.25390625" style="174" customWidth="1"/>
    <col min="26" max="27" width="9.00390625" style="174" customWidth="1"/>
    <col min="28" max="28" width="8.25390625" style="174" customWidth="1"/>
    <col min="29" max="31" width="5.875" style="174" customWidth="1"/>
    <col min="32" max="16384" width="9.00390625" style="174" customWidth="1"/>
  </cols>
  <sheetData>
    <row r="1" spans="2:10" ht="18.75" customHeight="1">
      <c r="B1" s="373" t="s">
        <v>374</v>
      </c>
      <c r="C1" s="373"/>
      <c r="D1" s="373"/>
      <c r="E1" s="373"/>
      <c r="F1" s="373"/>
      <c r="G1" s="373"/>
      <c r="H1" s="311"/>
      <c r="I1" s="311"/>
      <c r="J1" s="311"/>
    </row>
    <row r="2" spans="2:10" ht="31.5" customHeight="1">
      <c r="B2" s="374" t="s">
        <v>375</v>
      </c>
      <c r="C2" s="374"/>
      <c r="D2" s="374"/>
      <c r="E2" s="374"/>
      <c r="F2" s="374"/>
      <c r="G2" s="374"/>
      <c r="H2" s="31"/>
      <c r="I2" s="31"/>
      <c r="J2" s="31"/>
    </row>
    <row r="3" spans="1:20" ht="42.75" customHeight="1">
      <c r="A3" s="359" t="s">
        <v>495</v>
      </c>
      <c r="B3" s="359"/>
      <c r="C3" s="359"/>
      <c r="D3" s="359"/>
      <c r="E3" s="359"/>
      <c r="F3" s="359"/>
      <c r="G3" s="359"/>
      <c r="H3" s="359"/>
      <c r="I3" s="359"/>
      <c r="J3" s="359"/>
      <c r="K3" s="359"/>
      <c r="L3" s="359"/>
      <c r="M3" s="359"/>
      <c r="N3" s="359"/>
      <c r="O3" s="359"/>
      <c r="P3" s="359"/>
      <c r="Q3" s="359"/>
      <c r="R3" s="359"/>
      <c r="S3" s="359"/>
      <c r="T3" s="325"/>
    </row>
    <row r="4" spans="1:20" ht="21.75" customHeight="1">
      <c r="A4" s="360" t="str">
        <f>TT!B3</f>
        <v>09 tháng năm 2017</v>
      </c>
      <c r="B4" s="361"/>
      <c r="C4" s="361"/>
      <c r="D4" s="361"/>
      <c r="E4" s="361"/>
      <c r="F4" s="361"/>
      <c r="G4" s="361"/>
      <c r="H4" s="361"/>
      <c r="I4" s="361"/>
      <c r="J4" s="361"/>
      <c r="K4" s="361"/>
      <c r="L4" s="361"/>
      <c r="M4" s="361"/>
      <c r="N4" s="361"/>
      <c r="O4" s="361"/>
      <c r="P4" s="361"/>
      <c r="Q4" s="361"/>
      <c r="R4" s="361"/>
      <c r="S4" s="361"/>
      <c r="T4" s="326"/>
    </row>
    <row r="5" spans="1:20" ht="21.75" customHeight="1">
      <c r="A5" s="362" t="str">
        <f>TT!B4</f>
        <v>(Ban hành kèm theo Báo cáo số 127 /BC-TKDLCT ngày 7 tháng 6 năm 2017 của Trung tâm Thống kê, Quản lý dữ liệu và Ứng dụng CNTT)</v>
      </c>
      <c r="B5" s="362"/>
      <c r="C5" s="362"/>
      <c r="D5" s="362"/>
      <c r="E5" s="362"/>
      <c r="F5" s="362"/>
      <c r="G5" s="362"/>
      <c r="H5" s="362"/>
      <c r="I5" s="362"/>
      <c r="J5" s="362"/>
      <c r="K5" s="362"/>
      <c r="L5" s="362"/>
      <c r="M5" s="362"/>
      <c r="N5" s="362"/>
      <c r="O5" s="362"/>
      <c r="P5" s="362"/>
      <c r="Q5" s="362"/>
      <c r="R5" s="362"/>
      <c r="S5" s="362"/>
      <c r="T5" s="327"/>
    </row>
    <row r="6" spans="1:20" ht="15.75" customHeight="1">
      <c r="A6" s="186"/>
      <c r="B6" s="186"/>
      <c r="C6" s="186"/>
      <c r="D6" s="186"/>
      <c r="E6" s="186"/>
      <c r="F6" s="186"/>
      <c r="G6" s="186"/>
      <c r="H6" s="186"/>
      <c r="I6" s="186"/>
      <c r="J6" s="186"/>
      <c r="K6" s="186"/>
      <c r="L6" s="186"/>
      <c r="M6" s="186"/>
      <c r="N6" s="186"/>
      <c r="O6" s="186"/>
      <c r="P6" s="375" t="s">
        <v>305</v>
      </c>
      <c r="Q6" s="375"/>
      <c r="R6" s="375"/>
      <c r="S6" s="375"/>
      <c r="T6" s="329"/>
    </row>
    <row r="7" spans="1:27" ht="15" customHeight="1">
      <c r="A7" s="371" t="s">
        <v>58</v>
      </c>
      <c r="B7" s="371" t="s">
        <v>32</v>
      </c>
      <c r="C7" s="358" t="s">
        <v>306</v>
      </c>
      <c r="D7" s="358"/>
      <c r="E7" s="358"/>
      <c r="F7" s="366" t="s">
        <v>413</v>
      </c>
      <c r="G7" s="358" t="s">
        <v>489</v>
      </c>
      <c r="H7" s="357" t="s">
        <v>324</v>
      </c>
      <c r="I7" s="357"/>
      <c r="J7" s="357"/>
      <c r="K7" s="357"/>
      <c r="L7" s="357"/>
      <c r="M7" s="357"/>
      <c r="N7" s="357"/>
      <c r="O7" s="357"/>
      <c r="P7" s="357"/>
      <c r="Q7" s="357"/>
      <c r="R7" s="376" t="s">
        <v>490</v>
      </c>
      <c r="S7" s="358" t="s">
        <v>491</v>
      </c>
      <c r="T7" s="358" t="s">
        <v>503</v>
      </c>
      <c r="U7" s="358" t="s">
        <v>498</v>
      </c>
      <c r="V7" s="358" t="s">
        <v>504</v>
      </c>
      <c r="W7" s="352" t="s">
        <v>505</v>
      </c>
      <c r="X7" s="352" t="s">
        <v>501</v>
      </c>
      <c r="Y7" s="352" t="s">
        <v>502</v>
      </c>
      <c r="Z7" s="352" t="s">
        <v>506</v>
      </c>
      <c r="AA7" s="352" t="s">
        <v>507</v>
      </c>
    </row>
    <row r="8" spans="1:27" ht="19.5" customHeight="1">
      <c r="A8" s="371"/>
      <c r="B8" s="371"/>
      <c r="C8" s="358" t="s">
        <v>17</v>
      </c>
      <c r="D8" s="358" t="s">
        <v>7</v>
      </c>
      <c r="E8" s="358"/>
      <c r="F8" s="367"/>
      <c r="G8" s="358"/>
      <c r="H8" s="358" t="s">
        <v>324</v>
      </c>
      <c r="I8" s="357" t="s">
        <v>492</v>
      </c>
      <c r="J8" s="357"/>
      <c r="K8" s="357"/>
      <c r="L8" s="357"/>
      <c r="M8" s="357"/>
      <c r="N8" s="357"/>
      <c r="O8" s="357"/>
      <c r="P8" s="357"/>
      <c r="Q8" s="358" t="s">
        <v>385</v>
      </c>
      <c r="R8" s="376"/>
      <c r="S8" s="358"/>
      <c r="T8" s="358"/>
      <c r="U8" s="358"/>
      <c r="V8" s="358"/>
      <c r="W8" s="353"/>
      <c r="X8" s="353"/>
      <c r="Y8" s="353"/>
      <c r="Z8" s="353"/>
      <c r="AA8" s="353"/>
    </row>
    <row r="9" spans="1:27" ht="15" customHeight="1">
      <c r="A9" s="371"/>
      <c r="B9" s="371"/>
      <c r="C9" s="358"/>
      <c r="D9" s="358" t="s">
        <v>411</v>
      </c>
      <c r="E9" s="358" t="s">
        <v>349</v>
      </c>
      <c r="F9" s="367"/>
      <c r="G9" s="358"/>
      <c r="H9" s="358"/>
      <c r="I9" s="366" t="s">
        <v>130</v>
      </c>
      <c r="J9" s="369" t="s">
        <v>7</v>
      </c>
      <c r="K9" s="370"/>
      <c r="L9" s="370"/>
      <c r="M9" s="370"/>
      <c r="N9" s="370"/>
      <c r="O9" s="370"/>
      <c r="P9" s="370"/>
      <c r="Q9" s="358"/>
      <c r="R9" s="376"/>
      <c r="S9" s="358"/>
      <c r="T9" s="358"/>
      <c r="U9" s="358"/>
      <c r="V9" s="358"/>
      <c r="W9" s="353"/>
      <c r="X9" s="353"/>
      <c r="Y9" s="353"/>
      <c r="Z9" s="353"/>
      <c r="AA9" s="353"/>
    </row>
    <row r="10" spans="1:27" ht="12.75" customHeight="1">
      <c r="A10" s="371"/>
      <c r="B10" s="371"/>
      <c r="C10" s="358"/>
      <c r="D10" s="358"/>
      <c r="E10" s="358"/>
      <c r="F10" s="367"/>
      <c r="G10" s="358"/>
      <c r="H10" s="358"/>
      <c r="I10" s="367"/>
      <c r="J10" s="357" t="s">
        <v>358</v>
      </c>
      <c r="K10" s="358" t="s">
        <v>419</v>
      </c>
      <c r="L10" s="358" t="s">
        <v>493</v>
      </c>
      <c r="M10" s="358" t="s">
        <v>423</v>
      </c>
      <c r="N10" s="358" t="s">
        <v>425</v>
      </c>
      <c r="O10" s="358" t="s">
        <v>494</v>
      </c>
      <c r="P10" s="357" t="s">
        <v>429</v>
      </c>
      <c r="Q10" s="358"/>
      <c r="R10" s="376"/>
      <c r="S10" s="358"/>
      <c r="T10" s="358"/>
      <c r="U10" s="358"/>
      <c r="V10" s="358"/>
      <c r="W10" s="353"/>
      <c r="X10" s="353"/>
      <c r="Y10" s="353"/>
      <c r="Z10" s="353"/>
      <c r="AA10" s="353"/>
    </row>
    <row r="11" spans="1:27" ht="44.25" customHeight="1">
      <c r="A11" s="371"/>
      <c r="B11" s="371"/>
      <c r="C11" s="358"/>
      <c r="D11" s="358"/>
      <c r="E11" s="358"/>
      <c r="F11" s="368"/>
      <c r="G11" s="358"/>
      <c r="H11" s="358"/>
      <c r="I11" s="368"/>
      <c r="J11" s="357"/>
      <c r="K11" s="358"/>
      <c r="L11" s="358"/>
      <c r="M11" s="358"/>
      <c r="N11" s="358"/>
      <c r="O11" s="358"/>
      <c r="P11" s="357"/>
      <c r="Q11" s="358"/>
      <c r="R11" s="376"/>
      <c r="S11" s="358"/>
      <c r="T11" s="358"/>
      <c r="U11" s="358"/>
      <c r="V11" s="358"/>
      <c r="W11" s="353"/>
      <c r="X11" s="353"/>
      <c r="Y11" s="353"/>
      <c r="Z11" s="353"/>
      <c r="AA11" s="353"/>
    </row>
    <row r="12" spans="1:20" ht="13.5" customHeight="1">
      <c r="A12" s="363" t="s">
        <v>6</v>
      </c>
      <c r="B12" s="364"/>
      <c r="C12" s="138" t="s">
        <v>24</v>
      </c>
      <c r="D12" s="187">
        <v>2</v>
      </c>
      <c r="E12" s="138" t="s">
        <v>26</v>
      </c>
      <c r="F12" s="138" t="s">
        <v>33</v>
      </c>
      <c r="G12" s="138" t="s">
        <v>34</v>
      </c>
      <c r="H12" s="138" t="s">
        <v>35</v>
      </c>
      <c r="I12" s="312">
        <v>7</v>
      </c>
      <c r="J12" s="138" t="s">
        <v>37</v>
      </c>
      <c r="K12" s="138" t="s">
        <v>38</v>
      </c>
      <c r="L12" s="312">
        <v>10</v>
      </c>
      <c r="M12" s="138" t="s">
        <v>53</v>
      </c>
      <c r="N12" s="138" t="s">
        <v>54</v>
      </c>
      <c r="O12" s="312">
        <v>13</v>
      </c>
      <c r="P12" s="138" t="s">
        <v>56</v>
      </c>
      <c r="Q12" s="312">
        <v>15</v>
      </c>
      <c r="R12" s="138" t="s">
        <v>60</v>
      </c>
      <c r="S12" s="138" t="s">
        <v>61</v>
      </c>
      <c r="T12" s="330"/>
    </row>
    <row r="13" spans="1:32" ht="18" customHeight="1">
      <c r="A13" s="214"/>
      <c r="B13" s="188" t="s">
        <v>383</v>
      </c>
      <c r="C13" s="313">
        <f aca="true" t="shared" si="0" ref="C13:Q13">SUM(C14:C76)</f>
        <v>736747</v>
      </c>
      <c r="D13" s="313">
        <f t="shared" si="0"/>
        <v>290524</v>
      </c>
      <c r="E13" s="313">
        <f t="shared" si="0"/>
        <v>446223</v>
      </c>
      <c r="F13" s="313">
        <f t="shared" si="0"/>
        <v>8520</v>
      </c>
      <c r="G13" s="313">
        <f t="shared" si="0"/>
        <v>493</v>
      </c>
      <c r="H13" s="313">
        <f t="shared" si="0"/>
        <v>728227</v>
      </c>
      <c r="I13" s="313">
        <f t="shared" si="0"/>
        <v>579413</v>
      </c>
      <c r="J13" s="313">
        <f t="shared" si="0"/>
        <v>359556</v>
      </c>
      <c r="K13" s="313">
        <f t="shared" si="0"/>
        <v>9816</v>
      </c>
      <c r="L13" s="313">
        <f t="shared" si="0"/>
        <v>202653</v>
      </c>
      <c r="M13" s="313">
        <f t="shared" si="0"/>
        <v>4874</v>
      </c>
      <c r="N13" s="313">
        <f t="shared" si="0"/>
        <v>617</v>
      </c>
      <c r="O13" s="313">
        <f t="shared" si="0"/>
        <v>11</v>
      </c>
      <c r="P13" s="313">
        <f t="shared" si="0"/>
        <v>1886</v>
      </c>
      <c r="Q13" s="313">
        <f t="shared" si="0"/>
        <v>148814</v>
      </c>
      <c r="R13" s="333">
        <f aca="true" t="shared" si="1" ref="R13:R43">L13+M13+N13+O13+P13+Q13</f>
        <v>358855</v>
      </c>
      <c r="S13" s="191">
        <f aca="true" t="shared" si="2" ref="S13:S42">(J13+K13)/I13</f>
        <v>0.6374934632119058</v>
      </c>
      <c r="T13" s="334">
        <f aca="true" t="shared" si="3" ref="T13:T42">L13+M13+N13+O13+P13</f>
        <v>210041</v>
      </c>
      <c r="U13" s="320">
        <v>144857</v>
      </c>
      <c r="V13" s="328">
        <f aca="true" t="shared" si="4" ref="V13:V42">(T13-U13)/U13</f>
        <v>0.4499886094562223</v>
      </c>
      <c r="W13" s="328">
        <f aca="true" t="shared" si="5" ref="W13:W42">I13/H13</f>
        <v>0.7956488842078089</v>
      </c>
      <c r="X13" s="320"/>
      <c r="Y13" s="320"/>
      <c r="Z13" s="321">
        <v>290524</v>
      </c>
      <c r="AA13" s="321">
        <f aca="true" t="shared" si="6" ref="AA13:AA42">C13-Z13</f>
        <v>446223</v>
      </c>
      <c r="AB13" s="321">
        <f aca="true" t="shared" si="7" ref="AB13:AB42">C13-D13-E13</f>
        <v>0</v>
      </c>
      <c r="AC13" s="321">
        <f aca="true" t="shared" si="8" ref="AC13:AC42">C13-F13-H13</f>
        <v>0</v>
      </c>
      <c r="AD13" s="321">
        <f aca="true" t="shared" si="9" ref="AD13:AD42">H13-I13-Q13</f>
        <v>0</v>
      </c>
      <c r="AE13" s="321">
        <f aca="true" t="shared" si="10" ref="AE13:AE42">I13-J13-K13-L13-M13-N13-O13-P13</f>
        <v>0</v>
      </c>
      <c r="AF13" s="335" t="b">
        <f>B14='[7]Viec 12T-2016'!B16</f>
        <v>1</v>
      </c>
    </row>
    <row r="14" spans="1:32" s="177" customFormat="1" ht="19.5" customHeight="1">
      <c r="A14" s="190">
        <v>1</v>
      </c>
      <c r="B14" s="156" t="str">
        <f>'[6]Viec 09T-2017'!B14</f>
        <v>An Giang</v>
      </c>
      <c r="C14" s="158">
        <f>'[6]Viec 09T-2017'!C14</f>
        <v>14904</v>
      </c>
      <c r="D14" s="158">
        <v>6241</v>
      </c>
      <c r="E14" s="158">
        <v>8663</v>
      </c>
      <c r="F14" s="158">
        <f>'[6]Viec 09T-2017'!F14</f>
        <v>168</v>
      </c>
      <c r="G14" s="158">
        <f>'[6]Viec 09T-2017'!G14</f>
        <v>6</v>
      </c>
      <c r="H14" s="158">
        <f>'[6]Viec 09T-2017'!H14</f>
        <v>14736</v>
      </c>
      <c r="I14" s="158">
        <f>'[6]Viec 09T-2017'!I14</f>
        <v>11416</v>
      </c>
      <c r="J14" s="158">
        <f>'[6]Viec 09T-2017'!J14</f>
        <v>6282</v>
      </c>
      <c r="K14" s="158">
        <f>'[6]Viec 09T-2017'!K14</f>
        <v>177</v>
      </c>
      <c r="L14" s="158">
        <f>'[6]Viec 09T-2017'!L14</f>
        <v>4716</v>
      </c>
      <c r="M14" s="158">
        <f>'[6]Viec 09T-2017'!M14</f>
        <v>199</v>
      </c>
      <c r="N14" s="158">
        <f>'[6]Viec 09T-2017'!N14</f>
        <v>11</v>
      </c>
      <c r="O14" s="158">
        <f>'[6]Viec 09T-2017'!O14</f>
        <v>0</v>
      </c>
      <c r="P14" s="158">
        <f>'[6]Viec 09T-2017'!P14</f>
        <v>31</v>
      </c>
      <c r="Q14" s="158">
        <f>'[6]Viec 09T-2017'!Q14</f>
        <v>3320</v>
      </c>
      <c r="R14" s="333">
        <f t="shared" si="1"/>
        <v>8277</v>
      </c>
      <c r="S14" s="191">
        <f t="shared" si="2"/>
        <v>0.5657848633496847</v>
      </c>
      <c r="T14" s="334">
        <f t="shared" si="3"/>
        <v>4957</v>
      </c>
      <c r="U14" s="320">
        <v>3492</v>
      </c>
      <c r="V14" s="328">
        <f t="shared" si="4"/>
        <v>0.4195303550973654</v>
      </c>
      <c r="W14" s="328">
        <f t="shared" si="5"/>
        <v>0.7747014115092291</v>
      </c>
      <c r="X14" s="332">
        <f>RANK(C14,$C$14:$C$76)</f>
        <v>14</v>
      </c>
      <c r="Y14" s="320">
        <f>RANK(S14,$S$14:$S$76)</f>
        <v>56</v>
      </c>
      <c r="Z14" s="321">
        <v>6241</v>
      </c>
      <c r="AA14" s="321">
        <f t="shared" si="6"/>
        <v>8663</v>
      </c>
      <c r="AB14" s="321">
        <f t="shared" si="7"/>
        <v>0</v>
      </c>
      <c r="AC14" s="321">
        <f t="shared" si="8"/>
        <v>0</v>
      </c>
      <c r="AD14" s="321">
        <f t="shared" si="9"/>
        <v>0</v>
      </c>
      <c r="AE14" s="321">
        <f t="shared" si="10"/>
        <v>0</v>
      </c>
      <c r="AF14" s="335" t="b">
        <f>B15='[7]Viec 12T-2016'!B17</f>
        <v>1</v>
      </c>
    </row>
    <row r="15" spans="1:32" s="177" customFormat="1" ht="19.5" customHeight="1">
      <c r="A15" s="192">
        <v>2</v>
      </c>
      <c r="B15" s="156" t="str">
        <f>'[6]Viec 09T-2017'!B15</f>
        <v>Bạc Liêu</v>
      </c>
      <c r="C15" s="158">
        <f>'[6]Viec 09T-2017'!C15</f>
        <v>10324</v>
      </c>
      <c r="D15" s="158">
        <v>3834</v>
      </c>
      <c r="E15" s="158">
        <v>6490</v>
      </c>
      <c r="F15" s="158">
        <f>'[6]Viec 09T-2017'!F15</f>
        <v>131</v>
      </c>
      <c r="G15" s="158">
        <f>'[6]Viec 09T-2017'!G15</f>
        <v>0</v>
      </c>
      <c r="H15" s="158">
        <f>'[6]Viec 09T-2017'!H15</f>
        <v>10193</v>
      </c>
      <c r="I15" s="158">
        <f>'[6]Viec 09T-2017'!I15</f>
        <v>8615</v>
      </c>
      <c r="J15" s="158">
        <f>'[6]Viec 09T-2017'!J15</f>
        <v>5435</v>
      </c>
      <c r="K15" s="158">
        <f>'[6]Viec 09T-2017'!K15</f>
        <v>74</v>
      </c>
      <c r="L15" s="158">
        <f>'[6]Viec 09T-2017'!L15</f>
        <v>3077</v>
      </c>
      <c r="M15" s="158">
        <f>'[6]Viec 09T-2017'!M15</f>
        <v>8</v>
      </c>
      <c r="N15" s="158">
        <f>'[6]Viec 09T-2017'!N15</f>
        <v>6</v>
      </c>
      <c r="O15" s="158">
        <f>'[6]Viec 09T-2017'!O15</f>
        <v>1</v>
      </c>
      <c r="P15" s="158">
        <f>'[6]Viec 09T-2017'!P15</f>
        <v>14</v>
      </c>
      <c r="Q15" s="158">
        <f>'[6]Viec 09T-2017'!Q15</f>
        <v>1578</v>
      </c>
      <c r="R15" s="333">
        <f t="shared" si="1"/>
        <v>4684</v>
      </c>
      <c r="S15" s="191">
        <f t="shared" si="2"/>
        <v>0.6394660475914103</v>
      </c>
      <c r="T15" s="334">
        <f t="shared" si="3"/>
        <v>3106</v>
      </c>
      <c r="U15" s="320">
        <v>2519</v>
      </c>
      <c r="V15" s="328">
        <f t="shared" si="4"/>
        <v>0.23302897975387057</v>
      </c>
      <c r="W15" s="328">
        <f t="shared" si="5"/>
        <v>0.8451878740311979</v>
      </c>
      <c r="X15" s="332">
        <f aca="true" t="shared" si="11" ref="X15:X76">RANK(C15,$C$14:$C$76)</f>
        <v>29</v>
      </c>
      <c r="Y15" s="320">
        <f aca="true" t="shared" si="12" ref="Y15:Y76">RANK(S15,$S$14:$S$76)</f>
        <v>36</v>
      </c>
      <c r="Z15" s="321">
        <v>3834</v>
      </c>
      <c r="AA15" s="321">
        <f t="shared" si="6"/>
        <v>6490</v>
      </c>
      <c r="AB15" s="321">
        <f t="shared" si="7"/>
        <v>0</v>
      </c>
      <c r="AC15" s="321">
        <f t="shared" si="8"/>
        <v>0</v>
      </c>
      <c r="AD15" s="321">
        <f t="shared" si="9"/>
        <v>0</v>
      </c>
      <c r="AE15" s="321">
        <f t="shared" si="10"/>
        <v>0</v>
      </c>
      <c r="AF15" s="335" t="b">
        <f>B16='[7]Viec 12T-2016'!B18</f>
        <v>1</v>
      </c>
    </row>
    <row r="16" spans="1:32" s="177" customFormat="1" ht="19.5" customHeight="1">
      <c r="A16" s="190">
        <v>3</v>
      </c>
      <c r="B16" s="156" t="str">
        <f>'[6]Viec 09T-2017'!B16</f>
        <v>Bắc Giang</v>
      </c>
      <c r="C16" s="158">
        <f>'[6]Viec 09T-2017'!C16</f>
        <v>10550</v>
      </c>
      <c r="D16" s="158">
        <v>4715</v>
      </c>
      <c r="E16" s="158">
        <v>5835</v>
      </c>
      <c r="F16" s="158">
        <f>'[6]Viec 09T-2017'!F16</f>
        <v>136</v>
      </c>
      <c r="G16" s="158">
        <f>'[6]Viec 09T-2017'!G16</f>
        <v>4</v>
      </c>
      <c r="H16" s="158">
        <f>'[6]Viec 09T-2017'!H16</f>
        <v>10414</v>
      </c>
      <c r="I16" s="158">
        <f>'[6]Viec 09T-2017'!I16</f>
        <v>7416</v>
      </c>
      <c r="J16" s="158">
        <f>'[6]Viec 09T-2017'!J16</f>
        <v>5221</v>
      </c>
      <c r="K16" s="158">
        <f>'[6]Viec 09T-2017'!K16</f>
        <v>171</v>
      </c>
      <c r="L16" s="158">
        <f>'[6]Viec 09T-2017'!L16</f>
        <v>1909</v>
      </c>
      <c r="M16" s="158">
        <f>'[6]Viec 09T-2017'!M16</f>
        <v>87</v>
      </c>
      <c r="N16" s="158">
        <f>'[6]Viec 09T-2017'!N16</f>
        <v>3</v>
      </c>
      <c r="O16" s="158">
        <f>'[6]Viec 09T-2017'!O16</f>
        <v>0</v>
      </c>
      <c r="P16" s="158">
        <f>'[6]Viec 09T-2017'!P16</f>
        <v>25</v>
      </c>
      <c r="Q16" s="158">
        <f>'[6]Viec 09T-2017'!Q16</f>
        <v>2998</v>
      </c>
      <c r="R16" s="333">
        <f t="shared" si="1"/>
        <v>5022</v>
      </c>
      <c r="S16" s="191">
        <f t="shared" si="2"/>
        <v>0.727076591154261</v>
      </c>
      <c r="T16" s="334">
        <f t="shared" si="3"/>
        <v>2024</v>
      </c>
      <c r="U16" s="320">
        <v>1476</v>
      </c>
      <c r="V16" s="328">
        <f t="shared" si="4"/>
        <v>0.3712737127371274</v>
      </c>
      <c r="W16" s="328">
        <f t="shared" si="5"/>
        <v>0.7121183022853851</v>
      </c>
      <c r="X16" s="332">
        <f t="shared" si="11"/>
        <v>28</v>
      </c>
      <c r="Y16" s="320">
        <f t="shared" si="12"/>
        <v>24</v>
      </c>
      <c r="Z16" s="321">
        <v>4715</v>
      </c>
      <c r="AA16" s="321">
        <f t="shared" si="6"/>
        <v>5835</v>
      </c>
      <c r="AB16" s="321">
        <f t="shared" si="7"/>
        <v>0</v>
      </c>
      <c r="AC16" s="321">
        <f t="shared" si="8"/>
        <v>0</v>
      </c>
      <c r="AD16" s="321">
        <f t="shared" si="9"/>
        <v>0</v>
      </c>
      <c r="AE16" s="321">
        <f t="shared" si="10"/>
        <v>0</v>
      </c>
      <c r="AF16" s="335" t="b">
        <f>B17='[7]Viec 12T-2016'!B19</f>
        <v>1</v>
      </c>
    </row>
    <row r="17" spans="1:32" s="177" customFormat="1" ht="19.5" customHeight="1">
      <c r="A17" s="192">
        <v>4</v>
      </c>
      <c r="B17" s="156" t="str">
        <f>'[6]Viec 09T-2017'!B17</f>
        <v>Bắc Kạn</v>
      </c>
      <c r="C17" s="158">
        <f>'[6]Viec 09T-2017'!C17</f>
        <v>2024</v>
      </c>
      <c r="D17" s="158">
        <v>558</v>
      </c>
      <c r="E17" s="158">
        <v>1466</v>
      </c>
      <c r="F17" s="158">
        <f>'[6]Viec 09T-2017'!F17</f>
        <v>52</v>
      </c>
      <c r="G17" s="158">
        <f>'[6]Viec 09T-2017'!G17</f>
        <v>3</v>
      </c>
      <c r="H17" s="158">
        <f>'[6]Viec 09T-2017'!H17</f>
        <v>1972</v>
      </c>
      <c r="I17" s="158">
        <f>'[6]Viec 09T-2017'!I17</f>
        <v>1468</v>
      </c>
      <c r="J17" s="158">
        <f>'[6]Viec 09T-2017'!J17</f>
        <v>1293</v>
      </c>
      <c r="K17" s="158">
        <f>'[6]Viec 09T-2017'!K17</f>
        <v>33</v>
      </c>
      <c r="L17" s="158">
        <f>'[6]Viec 09T-2017'!L17</f>
        <v>140</v>
      </c>
      <c r="M17" s="158">
        <f>'[6]Viec 09T-2017'!M17</f>
        <v>2</v>
      </c>
      <c r="N17" s="158">
        <f>'[6]Viec 09T-2017'!N17</f>
        <v>0</v>
      </c>
      <c r="O17" s="158">
        <f>'[6]Viec 09T-2017'!O17</f>
        <v>0</v>
      </c>
      <c r="P17" s="158">
        <f>'[6]Viec 09T-2017'!P17</f>
        <v>0</v>
      </c>
      <c r="Q17" s="158">
        <f>'[6]Viec 09T-2017'!Q17</f>
        <v>504</v>
      </c>
      <c r="R17" s="333">
        <f t="shared" si="1"/>
        <v>646</v>
      </c>
      <c r="S17" s="191">
        <f t="shared" si="2"/>
        <v>0.9032697547683923</v>
      </c>
      <c r="T17" s="334">
        <f t="shared" si="3"/>
        <v>142</v>
      </c>
      <c r="U17" s="320">
        <v>59</v>
      </c>
      <c r="V17" s="328">
        <f t="shared" si="4"/>
        <v>1.4067796610169492</v>
      </c>
      <c r="W17" s="328">
        <f t="shared" si="5"/>
        <v>0.744421906693712</v>
      </c>
      <c r="X17" s="332">
        <f t="shared" si="11"/>
        <v>61</v>
      </c>
      <c r="Y17" s="320">
        <f t="shared" si="12"/>
        <v>1</v>
      </c>
      <c r="Z17" s="321">
        <v>558</v>
      </c>
      <c r="AA17" s="321">
        <f t="shared" si="6"/>
        <v>1466</v>
      </c>
      <c r="AB17" s="321">
        <f t="shared" si="7"/>
        <v>0</v>
      </c>
      <c r="AC17" s="321">
        <f t="shared" si="8"/>
        <v>0</v>
      </c>
      <c r="AD17" s="321">
        <f t="shared" si="9"/>
        <v>0</v>
      </c>
      <c r="AE17" s="321">
        <f t="shared" si="10"/>
        <v>0</v>
      </c>
      <c r="AF17" s="335" t="b">
        <f>B18='[7]Viec 12T-2016'!B20</f>
        <v>1</v>
      </c>
    </row>
    <row r="18" spans="1:32" s="177" customFormat="1" ht="19.5" customHeight="1">
      <c r="A18" s="190">
        <v>5</v>
      </c>
      <c r="B18" s="156" t="str">
        <f>'[6]Viec 09T-2017'!B18</f>
        <v>Bắc Ninh</v>
      </c>
      <c r="C18" s="158">
        <f>'[6]Viec 09T-2017'!C18</f>
        <v>6284</v>
      </c>
      <c r="D18" s="158">
        <v>2218</v>
      </c>
      <c r="E18" s="158">
        <v>4066</v>
      </c>
      <c r="F18" s="158">
        <f>'[6]Viec 09T-2017'!F18</f>
        <v>49</v>
      </c>
      <c r="G18" s="158">
        <f>'[6]Viec 09T-2017'!G18</f>
        <v>4</v>
      </c>
      <c r="H18" s="158">
        <f>'[6]Viec 09T-2017'!H18</f>
        <v>6235</v>
      </c>
      <c r="I18" s="158">
        <f>'[6]Viec 09T-2017'!I18</f>
        <v>5003</v>
      </c>
      <c r="J18" s="158">
        <f>'[6]Viec 09T-2017'!J18</f>
        <v>3756</v>
      </c>
      <c r="K18" s="158">
        <f>'[6]Viec 09T-2017'!K18</f>
        <v>39</v>
      </c>
      <c r="L18" s="158">
        <f>'[6]Viec 09T-2017'!L18</f>
        <v>1154</v>
      </c>
      <c r="M18" s="158">
        <f>'[6]Viec 09T-2017'!M18</f>
        <v>39</v>
      </c>
      <c r="N18" s="158">
        <f>'[6]Viec 09T-2017'!N18</f>
        <v>3</v>
      </c>
      <c r="O18" s="158">
        <f>'[6]Viec 09T-2017'!O18</f>
        <v>0</v>
      </c>
      <c r="P18" s="158">
        <f>'[6]Viec 09T-2017'!P18</f>
        <v>12</v>
      </c>
      <c r="Q18" s="158">
        <f>'[6]Viec 09T-2017'!Q18</f>
        <v>1232</v>
      </c>
      <c r="R18" s="333">
        <f t="shared" si="1"/>
        <v>2440</v>
      </c>
      <c r="S18" s="191">
        <f t="shared" si="2"/>
        <v>0.7585448730761543</v>
      </c>
      <c r="T18" s="334">
        <f t="shared" si="3"/>
        <v>1208</v>
      </c>
      <c r="U18" s="320">
        <v>1011</v>
      </c>
      <c r="V18" s="328">
        <f t="shared" si="4"/>
        <v>0.19485657764589515</v>
      </c>
      <c r="W18" s="328">
        <f t="shared" si="5"/>
        <v>0.8024057738572574</v>
      </c>
      <c r="X18" s="332">
        <f t="shared" si="11"/>
        <v>40</v>
      </c>
      <c r="Y18" s="320">
        <f t="shared" si="12"/>
        <v>21</v>
      </c>
      <c r="Z18" s="321">
        <v>2218</v>
      </c>
      <c r="AA18" s="321">
        <f t="shared" si="6"/>
        <v>4066</v>
      </c>
      <c r="AB18" s="321">
        <f t="shared" si="7"/>
        <v>0</v>
      </c>
      <c r="AC18" s="321">
        <f t="shared" si="8"/>
        <v>0</v>
      </c>
      <c r="AD18" s="321">
        <f t="shared" si="9"/>
        <v>0</v>
      </c>
      <c r="AE18" s="321">
        <f t="shared" si="10"/>
        <v>0</v>
      </c>
      <c r="AF18" s="335" t="b">
        <f>B19='[7]Viec 12T-2016'!B21</f>
        <v>1</v>
      </c>
    </row>
    <row r="19" spans="1:32" s="177" customFormat="1" ht="19.5" customHeight="1">
      <c r="A19" s="192">
        <v>6</v>
      </c>
      <c r="B19" s="156" t="str">
        <f>'[6]Viec 09T-2017'!B19</f>
        <v>Bến Tre</v>
      </c>
      <c r="C19" s="158">
        <f>'[6]Viec 09T-2017'!C19</f>
        <v>15570</v>
      </c>
      <c r="D19" s="158">
        <v>5629</v>
      </c>
      <c r="E19" s="158">
        <v>9941</v>
      </c>
      <c r="F19" s="158">
        <f>'[6]Viec 09T-2017'!F19</f>
        <v>173</v>
      </c>
      <c r="G19" s="158">
        <f>'[6]Viec 09T-2017'!G19</f>
        <v>2</v>
      </c>
      <c r="H19" s="158">
        <f>'[6]Viec 09T-2017'!H19</f>
        <v>15397</v>
      </c>
      <c r="I19" s="158">
        <f>'[6]Viec 09T-2017'!I19</f>
        <v>13087</v>
      </c>
      <c r="J19" s="158">
        <f>'[6]Viec 09T-2017'!J19</f>
        <v>8147</v>
      </c>
      <c r="K19" s="158">
        <f>'[6]Viec 09T-2017'!K19</f>
        <v>270</v>
      </c>
      <c r="L19" s="158">
        <f>'[6]Viec 09T-2017'!L19</f>
        <v>4525</v>
      </c>
      <c r="M19" s="158">
        <f>'[6]Viec 09T-2017'!M19</f>
        <v>124</v>
      </c>
      <c r="N19" s="158">
        <f>'[6]Viec 09T-2017'!N19</f>
        <v>1</v>
      </c>
      <c r="O19" s="158">
        <f>'[6]Viec 09T-2017'!O19</f>
        <v>0</v>
      </c>
      <c r="P19" s="158">
        <f>'[6]Viec 09T-2017'!P19</f>
        <v>20</v>
      </c>
      <c r="Q19" s="158">
        <f>'[6]Viec 09T-2017'!Q19</f>
        <v>2310</v>
      </c>
      <c r="R19" s="333">
        <f t="shared" si="1"/>
        <v>6980</v>
      </c>
      <c r="S19" s="191">
        <f t="shared" si="2"/>
        <v>0.643157331703217</v>
      </c>
      <c r="T19" s="334">
        <f t="shared" si="3"/>
        <v>4670</v>
      </c>
      <c r="U19" s="320">
        <v>3581</v>
      </c>
      <c r="V19" s="328">
        <f t="shared" si="4"/>
        <v>0.30410499860374196</v>
      </c>
      <c r="W19" s="328">
        <f t="shared" si="5"/>
        <v>0.8499707735273105</v>
      </c>
      <c r="X19" s="332">
        <f t="shared" si="11"/>
        <v>12</v>
      </c>
      <c r="Y19" s="320">
        <f t="shared" si="12"/>
        <v>35</v>
      </c>
      <c r="Z19" s="321">
        <v>5629</v>
      </c>
      <c r="AA19" s="321">
        <f t="shared" si="6"/>
        <v>9941</v>
      </c>
      <c r="AB19" s="321">
        <f t="shared" si="7"/>
        <v>0</v>
      </c>
      <c r="AC19" s="321">
        <f t="shared" si="8"/>
        <v>0</v>
      </c>
      <c r="AD19" s="321">
        <f t="shared" si="9"/>
        <v>0</v>
      </c>
      <c r="AE19" s="321">
        <f t="shared" si="10"/>
        <v>0</v>
      </c>
      <c r="AF19" s="335" t="b">
        <f>B20='[7]Viec 12T-2016'!B22</f>
        <v>1</v>
      </c>
    </row>
    <row r="20" spans="1:32" s="177" customFormat="1" ht="19.5" customHeight="1">
      <c r="A20" s="190">
        <v>7</v>
      </c>
      <c r="B20" s="156" t="str">
        <f>'[6]Viec 09T-2017'!B20</f>
        <v>Bình Dương</v>
      </c>
      <c r="C20" s="158">
        <f>'[6]Viec 09T-2017'!C20</f>
        <v>25880</v>
      </c>
      <c r="D20" s="158">
        <v>8637</v>
      </c>
      <c r="E20" s="158">
        <v>17243</v>
      </c>
      <c r="F20" s="158">
        <f>'[6]Viec 09T-2017'!F20</f>
        <v>409</v>
      </c>
      <c r="G20" s="158">
        <f>'[6]Viec 09T-2017'!G20</f>
        <v>13</v>
      </c>
      <c r="H20" s="158">
        <f>'[6]Viec 09T-2017'!H20</f>
        <v>25471</v>
      </c>
      <c r="I20" s="158">
        <f>'[6]Viec 09T-2017'!I20</f>
        <v>22766</v>
      </c>
      <c r="J20" s="158">
        <f>'[6]Viec 09T-2017'!J20</f>
        <v>14112</v>
      </c>
      <c r="K20" s="158">
        <f>'[6]Viec 09T-2017'!K20</f>
        <v>261</v>
      </c>
      <c r="L20" s="158">
        <f>'[6]Viec 09T-2017'!L20</f>
        <v>7857</v>
      </c>
      <c r="M20" s="158">
        <f>'[6]Viec 09T-2017'!M20</f>
        <v>377</v>
      </c>
      <c r="N20" s="158">
        <f>'[6]Viec 09T-2017'!N20</f>
        <v>16</v>
      </c>
      <c r="O20" s="158">
        <f>'[6]Viec 09T-2017'!O20</f>
        <v>0</v>
      </c>
      <c r="P20" s="158">
        <f>'[6]Viec 09T-2017'!P20</f>
        <v>143</v>
      </c>
      <c r="Q20" s="158">
        <f>'[6]Viec 09T-2017'!Q20</f>
        <v>2705</v>
      </c>
      <c r="R20" s="333">
        <f t="shared" si="1"/>
        <v>11098</v>
      </c>
      <c r="S20" s="191">
        <f t="shared" si="2"/>
        <v>0.6313362031099007</v>
      </c>
      <c r="T20" s="334">
        <f t="shared" si="3"/>
        <v>8393</v>
      </c>
      <c r="U20" s="320">
        <v>6286</v>
      </c>
      <c r="V20" s="328">
        <f t="shared" si="4"/>
        <v>0.3351893095768374</v>
      </c>
      <c r="W20" s="328">
        <f t="shared" si="5"/>
        <v>0.8938007930587727</v>
      </c>
      <c r="X20" s="332">
        <f t="shared" si="11"/>
        <v>6</v>
      </c>
      <c r="Y20" s="320">
        <f t="shared" si="12"/>
        <v>39</v>
      </c>
      <c r="Z20" s="321">
        <v>8637</v>
      </c>
      <c r="AA20" s="321">
        <f t="shared" si="6"/>
        <v>17243</v>
      </c>
      <c r="AB20" s="321">
        <f t="shared" si="7"/>
        <v>0</v>
      </c>
      <c r="AC20" s="321">
        <f t="shared" si="8"/>
        <v>0</v>
      </c>
      <c r="AD20" s="321">
        <f t="shared" si="9"/>
        <v>0</v>
      </c>
      <c r="AE20" s="321">
        <f t="shared" si="10"/>
        <v>0</v>
      </c>
      <c r="AF20" s="335" t="b">
        <f>B21='[7]Viec 12T-2016'!B23</f>
        <v>1</v>
      </c>
    </row>
    <row r="21" spans="1:32" s="177" customFormat="1" ht="19.5" customHeight="1">
      <c r="A21" s="192">
        <v>8</v>
      </c>
      <c r="B21" s="156" t="str">
        <f>'[6]Viec 09T-2017'!B21</f>
        <v>Bình Định</v>
      </c>
      <c r="C21" s="158">
        <f>'[6]Viec 09T-2017'!C21</f>
        <v>8374</v>
      </c>
      <c r="D21" s="158">
        <v>3071</v>
      </c>
      <c r="E21" s="158">
        <v>5303</v>
      </c>
      <c r="F21" s="158">
        <f>'[6]Viec 09T-2017'!F21</f>
        <v>35</v>
      </c>
      <c r="G21" s="158">
        <f>'[6]Viec 09T-2017'!G21</f>
        <v>2</v>
      </c>
      <c r="H21" s="158">
        <f>'[6]Viec 09T-2017'!H21</f>
        <v>8339</v>
      </c>
      <c r="I21" s="158">
        <f>'[6]Viec 09T-2017'!I21</f>
        <v>6273</v>
      </c>
      <c r="J21" s="158">
        <f>'[6]Viec 09T-2017'!J21</f>
        <v>4165</v>
      </c>
      <c r="K21" s="158">
        <f>'[6]Viec 09T-2017'!K21</f>
        <v>116</v>
      </c>
      <c r="L21" s="158">
        <f>'[6]Viec 09T-2017'!L21</f>
        <v>1928</v>
      </c>
      <c r="M21" s="158">
        <f>'[6]Viec 09T-2017'!M21</f>
        <v>28</v>
      </c>
      <c r="N21" s="158">
        <f>'[6]Viec 09T-2017'!N21</f>
        <v>13</v>
      </c>
      <c r="O21" s="158">
        <f>'[6]Viec 09T-2017'!O21</f>
        <v>0</v>
      </c>
      <c r="P21" s="158">
        <f>'[6]Viec 09T-2017'!P21</f>
        <v>23</v>
      </c>
      <c r="Q21" s="158">
        <f>'[6]Viec 09T-2017'!Q21</f>
        <v>2066</v>
      </c>
      <c r="R21" s="333">
        <f t="shared" si="1"/>
        <v>4058</v>
      </c>
      <c r="S21" s="191">
        <f t="shared" si="2"/>
        <v>0.6824485891917743</v>
      </c>
      <c r="T21" s="334">
        <f t="shared" si="3"/>
        <v>1992</v>
      </c>
      <c r="U21" s="320">
        <v>1062</v>
      </c>
      <c r="V21" s="328">
        <f t="shared" si="4"/>
        <v>0.8757062146892656</v>
      </c>
      <c r="W21" s="328">
        <f t="shared" si="5"/>
        <v>0.7522484710396931</v>
      </c>
      <c r="X21" s="332">
        <f t="shared" si="11"/>
        <v>35</v>
      </c>
      <c r="Y21" s="320">
        <f t="shared" si="12"/>
        <v>31</v>
      </c>
      <c r="Z21" s="321">
        <v>3071</v>
      </c>
      <c r="AA21" s="321">
        <f t="shared" si="6"/>
        <v>5303</v>
      </c>
      <c r="AB21" s="321">
        <f t="shared" si="7"/>
        <v>0</v>
      </c>
      <c r="AC21" s="321">
        <f t="shared" si="8"/>
        <v>0</v>
      </c>
      <c r="AD21" s="321">
        <f t="shared" si="9"/>
        <v>0</v>
      </c>
      <c r="AE21" s="321">
        <f t="shared" si="10"/>
        <v>0</v>
      </c>
      <c r="AF21" s="335" t="b">
        <f>B22='[7]Viec 12T-2016'!B24</f>
        <v>1</v>
      </c>
    </row>
    <row r="22" spans="1:32" s="177" customFormat="1" ht="19.5" customHeight="1">
      <c r="A22" s="190">
        <v>9</v>
      </c>
      <c r="B22" s="156" t="str">
        <f>'[6]Viec 09T-2017'!B22</f>
        <v>Bình Phước</v>
      </c>
      <c r="C22" s="158">
        <f>'[6]Viec 09T-2017'!C22</f>
        <v>13147</v>
      </c>
      <c r="D22" s="158">
        <v>5315</v>
      </c>
      <c r="E22" s="158">
        <v>7832</v>
      </c>
      <c r="F22" s="158">
        <f>'[6]Viec 09T-2017'!F22</f>
        <v>325</v>
      </c>
      <c r="G22" s="158">
        <f>'[6]Viec 09T-2017'!G22</f>
        <v>1</v>
      </c>
      <c r="H22" s="158">
        <f>'[6]Viec 09T-2017'!H22</f>
        <v>12822</v>
      </c>
      <c r="I22" s="158">
        <f>'[6]Viec 09T-2017'!I22</f>
        <v>9915</v>
      </c>
      <c r="J22" s="158">
        <f>'[6]Viec 09T-2017'!J22</f>
        <v>5490</v>
      </c>
      <c r="K22" s="158">
        <f>'[6]Viec 09T-2017'!K22</f>
        <v>267</v>
      </c>
      <c r="L22" s="158">
        <f>'[6]Viec 09T-2017'!L22</f>
        <v>4026</v>
      </c>
      <c r="M22" s="158">
        <f>'[6]Viec 09T-2017'!M22</f>
        <v>104</v>
      </c>
      <c r="N22" s="158">
        <f>'[6]Viec 09T-2017'!N22</f>
        <v>7</v>
      </c>
      <c r="O22" s="158">
        <f>'[6]Viec 09T-2017'!O22</f>
        <v>0</v>
      </c>
      <c r="P22" s="158">
        <f>'[6]Viec 09T-2017'!P22</f>
        <v>21</v>
      </c>
      <c r="Q22" s="158">
        <f>'[6]Viec 09T-2017'!Q22</f>
        <v>2907</v>
      </c>
      <c r="R22" s="333">
        <f t="shared" si="1"/>
        <v>7065</v>
      </c>
      <c r="S22" s="191">
        <f t="shared" si="2"/>
        <v>0.5806354009077156</v>
      </c>
      <c r="T22" s="334">
        <f t="shared" si="3"/>
        <v>4158</v>
      </c>
      <c r="U22" s="320">
        <v>2536</v>
      </c>
      <c r="V22" s="328">
        <f t="shared" si="4"/>
        <v>0.639589905362776</v>
      </c>
      <c r="W22" s="328">
        <f t="shared" si="5"/>
        <v>0.7732802994852597</v>
      </c>
      <c r="X22" s="332">
        <f t="shared" si="11"/>
        <v>20</v>
      </c>
      <c r="Y22" s="320">
        <f t="shared" si="12"/>
        <v>54</v>
      </c>
      <c r="Z22" s="321">
        <v>5315</v>
      </c>
      <c r="AA22" s="321">
        <f t="shared" si="6"/>
        <v>7832</v>
      </c>
      <c r="AB22" s="321">
        <f t="shared" si="7"/>
        <v>0</v>
      </c>
      <c r="AC22" s="321">
        <f t="shared" si="8"/>
        <v>0</v>
      </c>
      <c r="AD22" s="321">
        <f t="shared" si="9"/>
        <v>0</v>
      </c>
      <c r="AE22" s="321">
        <f t="shared" si="10"/>
        <v>0</v>
      </c>
      <c r="AF22" s="335" t="b">
        <f>B23='[7]Viec 12T-2016'!B25</f>
        <v>1</v>
      </c>
    </row>
    <row r="23" spans="1:32" s="177" customFormat="1" ht="19.5" customHeight="1">
      <c r="A23" s="192">
        <v>10</v>
      </c>
      <c r="B23" s="156" t="str">
        <f>'[6]Viec 09T-2017'!B23</f>
        <v>Bình Thuận</v>
      </c>
      <c r="C23" s="158">
        <f>'[6]Viec 09T-2017'!C23</f>
        <v>15436</v>
      </c>
      <c r="D23" s="158">
        <v>6492</v>
      </c>
      <c r="E23" s="158">
        <v>8944</v>
      </c>
      <c r="F23" s="158">
        <f>'[6]Viec 09T-2017'!F23</f>
        <v>134</v>
      </c>
      <c r="G23" s="158">
        <f>'[6]Viec 09T-2017'!G23</f>
        <v>2</v>
      </c>
      <c r="H23" s="158">
        <f>'[6]Viec 09T-2017'!H23</f>
        <v>15302</v>
      </c>
      <c r="I23" s="158">
        <f>'[6]Viec 09T-2017'!I23</f>
        <v>12555</v>
      </c>
      <c r="J23" s="158">
        <f>'[6]Viec 09T-2017'!J23</f>
        <v>7424</v>
      </c>
      <c r="K23" s="158">
        <f>'[6]Viec 09T-2017'!K23</f>
        <v>368</v>
      </c>
      <c r="L23" s="158">
        <f>'[6]Viec 09T-2017'!L23</f>
        <v>4550</v>
      </c>
      <c r="M23" s="158">
        <f>'[6]Viec 09T-2017'!M23</f>
        <v>48</v>
      </c>
      <c r="N23" s="158">
        <f>'[6]Viec 09T-2017'!N23</f>
        <v>14</v>
      </c>
      <c r="O23" s="158">
        <f>'[6]Viec 09T-2017'!O23</f>
        <v>0</v>
      </c>
      <c r="P23" s="158">
        <f>'[6]Viec 09T-2017'!P23</f>
        <v>151</v>
      </c>
      <c r="Q23" s="158">
        <f>'[6]Viec 09T-2017'!Q23</f>
        <v>2747</v>
      </c>
      <c r="R23" s="333">
        <f t="shared" si="1"/>
        <v>7510</v>
      </c>
      <c r="S23" s="191">
        <f t="shared" si="2"/>
        <v>0.6206292313819195</v>
      </c>
      <c r="T23" s="334">
        <f t="shared" si="3"/>
        <v>4763</v>
      </c>
      <c r="U23" s="320">
        <v>3943</v>
      </c>
      <c r="V23" s="328">
        <f t="shared" si="4"/>
        <v>0.20796347958407305</v>
      </c>
      <c r="W23" s="328">
        <f t="shared" si="5"/>
        <v>0.8204809828780552</v>
      </c>
      <c r="X23" s="332">
        <f t="shared" si="11"/>
        <v>13</v>
      </c>
      <c r="Y23" s="320">
        <f t="shared" si="12"/>
        <v>42</v>
      </c>
      <c r="Z23" s="321">
        <v>6492</v>
      </c>
      <c r="AA23" s="321">
        <f t="shared" si="6"/>
        <v>8944</v>
      </c>
      <c r="AB23" s="321">
        <f t="shared" si="7"/>
        <v>0</v>
      </c>
      <c r="AC23" s="321">
        <f t="shared" si="8"/>
        <v>0</v>
      </c>
      <c r="AD23" s="321">
        <f t="shared" si="9"/>
        <v>0</v>
      </c>
      <c r="AE23" s="321">
        <f t="shared" si="10"/>
        <v>0</v>
      </c>
      <c r="AF23" s="335" t="b">
        <f>B24='[7]Viec 12T-2016'!B26</f>
        <v>1</v>
      </c>
    </row>
    <row r="24" spans="1:32" s="177" customFormat="1" ht="19.5" customHeight="1">
      <c r="A24" s="190">
        <v>11</v>
      </c>
      <c r="B24" s="156" t="str">
        <f>'[6]Viec 09T-2017'!B24</f>
        <v>BR-Vũng Tàu</v>
      </c>
      <c r="C24" s="158">
        <f>'[6]Viec 09T-2017'!C24</f>
        <v>12845</v>
      </c>
      <c r="D24" s="158">
        <v>4675</v>
      </c>
      <c r="E24" s="158">
        <v>8170</v>
      </c>
      <c r="F24" s="158">
        <f>'[6]Viec 09T-2017'!F24</f>
        <v>146</v>
      </c>
      <c r="G24" s="158">
        <f>'[6]Viec 09T-2017'!G24</f>
        <v>30</v>
      </c>
      <c r="H24" s="158">
        <f>'[6]Viec 09T-2017'!H24</f>
        <v>12699</v>
      </c>
      <c r="I24" s="158">
        <f>'[6]Viec 09T-2017'!I24</f>
        <v>10387</v>
      </c>
      <c r="J24" s="158">
        <f>'[6]Viec 09T-2017'!J24</f>
        <v>6501</v>
      </c>
      <c r="K24" s="158">
        <f>'[6]Viec 09T-2017'!K24</f>
        <v>101</v>
      </c>
      <c r="L24" s="158">
        <f>'[6]Viec 09T-2017'!L24</f>
        <v>3671</v>
      </c>
      <c r="M24" s="158">
        <f>'[6]Viec 09T-2017'!M24</f>
        <v>100</v>
      </c>
      <c r="N24" s="158">
        <f>'[6]Viec 09T-2017'!N24</f>
        <v>9</v>
      </c>
      <c r="O24" s="158">
        <f>'[6]Viec 09T-2017'!O24</f>
        <v>0</v>
      </c>
      <c r="P24" s="158">
        <f>'[6]Viec 09T-2017'!P24</f>
        <v>5</v>
      </c>
      <c r="Q24" s="158">
        <f>'[6]Viec 09T-2017'!Q24</f>
        <v>2312</v>
      </c>
      <c r="R24" s="333">
        <f t="shared" si="1"/>
        <v>6097</v>
      </c>
      <c r="S24" s="191">
        <f t="shared" si="2"/>
        <v>0.6356021950515067</v>
      </c>
      <c r="T24" s="334">
        <f t="shared" si="3"/>
        <v>3785</v>
      </c>
      <c r="U24" s="320">
        <v>2469</v>
      </c>
      <c r="V24" s="328">
        <f t="shared" si="4"/>
        <v>0.5330093155123532</v>
      </c>
      <c r="W24" s="328">
        <f t="shared" si="5"/>
        <v>0.8179384203480589</v>
      </c>
      <c r="X24" s="332">
        <f t="shared" si="11"/>
        <v>21</v>
      </c>
      <c r="Y24" s="320">
        <f t="shared" si="12"/>
        <v>38</v>
      </c>
      <c r="Z24" s="321">
        <v>4675</v>
      </c>
      <c r="AA24" s="321">
        <f t="shared" si="6"/>
        <v>8170</v>
      </c>
      <c r="AB24" s="321">
        <f t="shared" si="7"/>
        <v>0</v>
      </c>
      <c r="AC24" s="321">
        <f t="shared" si="8"/>
        <v>0</v>
      </c>
      <c r="AD24" s="321">
        <f t="shared" si="9"/>
        <v>0</v>
      </c>
      <c r="AE24" s="321">
        <f t="shared" si="10"/>
        <v>0</v>
      </c>
      <c r="AF24" s="335" t="b">
        <f>B25='[7]Viec 12T-2016'!B27</f>
        <v>1</v>
      </c>
    </row>
    <row r="25" spans="1:32" s="177" customFormat="1" ht="19.5" customHeight="1">
      <c r="A25" s="192">
        <v>12</v>
      </c>
      <c r="B25" s="156" t="str">
        <f>'[6]Viec 09T-2017'!B25</f>
        <v>Cà Mau</v>
      </c>
      <c r="C25" s="158">
        <f>'[6]Viec 09T-2017'!C25</f>
        <v>16155</v>
      </c>
      <c r="D25" s="158">
        <v>6869</v>
      </c>
      <c r="E25" s="158">
        <v>9286</v>
      </c>
      <c r="F25" s="158">
        <f>'[6]Viec 09T-2017'!F25</f>
        <v>181</v>
      </c>
      <c r="G25" s="158">
        <f>'[6]Viec 09T-2017'!G25</f>
        <v>3</v>
      </c>
      <c r="H25" s="158">
        <f>'[6]Viec 09T-2017'!H25</f>
        <v>15974</v>
      </c>
      <c r="I25" s="158">
        <f>'[6]Viec 09T-2017'!I25</f>
        <v>12380</v>
      </c>
      <c r="J25" s="158">
        <f>'[6]Viec 09T-2017'!J25</f>
        <v>7607</v>
      </c>
      <c r="K25" s="158">
        <f>'[6]Viec 09T-2017'!K25</f>
        <v>264</v>
      </c>
      <c r="L25" s="158">
        <f>'[6]Viec 09T-2017'!L25</f>
        <v>4397</v>
      </c>
      <c r="M25" s="158">
        <f>'[6]Viec 09T-2017'!M25</f>
        <v>70</v>
      </c>
      <c r="N25" s="158">
        <f>'[6]Viec 09T-2017'!N25</f>
        <v>9</v>
      </c>
      <c r="O25" s="158">
        <f>'[6]Viec 09T-2017'!O25</f>
        <v>0</v>
      </c>
      <c r="P25" s="158">
        <f>'[6]Viec 09T-2017'!P25</f>
        <v>33</v>
      </c>
      <c r="Q25" s="158">
        <f>'[6]Viec 09T-2017'!Q25</f>
        <v>3594</v>
      </c>
      <c r="R25" s="333">
        <f t="shared" si="1"/>
        <v>8103</v>
      </c>
      <c r="S25" s="191">
        <f t="shared" si="2"/>
        <v>0.6357835218093699</v>
      </c>
      <c r="T25" s="334">
        <f t="shared" si="3"/>
        <v>4509</v>
      </c>
      <c r="U25" s="320">
        <v>3638</v>
      </c>
      <c r="V25" s="328">
        <f t="shared" si="4"/>
        <v>0.2394172622319956</v>
      </c>
      <c r="W25" s="328">
        <f t="shared" si="5"/>
        <v>0.7750093902591711</v>
      </c>
      <c r="X25" s="332">
        <f t="shared" si="11"/>
        <v>10</v>
      </c>
      <c r="Y25" s="320">
        <f t="shared" si="12"/>
        <v>37</v>
      </c>
      <c r="Z25" s="321">
        <v>6869</v>
      </c>
      <c r="AA25" s="321">
        <f t="shared" si="6"/>
        <v>9286</v>
      </c>
      <c r="AB25" s="321">
        <f t="shared" si="7"/>
        <v>0</v>
      </c>
      <c r="AC25" s="321">
        <f t="shared" si="8"/>
        <v>0</v>
      </c>
      <c r="AD25" s="321">
        <f t="shared" si="9"/>
        <v>0</v>
      </c>
      <c r="AE25" s="321">
        <f t="shared" si="10"/>
        <v>0</v>
      </c>
      <c r="AF25" s="335" t="b">
        <f>B26='[7]Viec 12T-2016'!B28</f>
        <v>1</v>
      </c>
    </row>
    <row r="26" spans="1:32" s="177" customFormat="1" ht="19.5" customHeight="1">
      <c r="A26" s="190">
        <v>13</v>
      </c>
      <c r="B26" s="156" t="str">
        <f>'[6]Viec 09T-2017'!B26</f>
        <v>Cao Bằng</v>
      </c>
      <c r="C26" s="158">
        <f>'[6]Viec 09T-2017'!C26</f>
        <v>1876</v>
      </c>
      <c r="D26" s="158">
        <v>533</v>
      </c>
      <c r="E26" s="158">
        <v>1343</v>
      </c>
      <c r="F26" s="158">
        <f>'[6]Viec 09T-2017'!F26</f>
        <v>25</v>
      </c>
      <c r="G26" s="158">
        <f>'[6]Viec 09T-2017'!G26</f>
        <v>4</v>
      </c>
      <c r="H26" s="158">
        <f>'[6]Viec 09T-2017'!H26</f>
        <v>1851</v>
      </c>
      <c r="I26" s="158">
        <f>'[6]Viec 09T-2017'!I26</f>
        <v>1464</v>
      </c>
      <c r="J26" s="158">
        <f>'[6]Viec 09T-2017'!J26</f>
        <v>1147</v>
      </c>
      <c r="K26" s="158">
        <f>'[6]Viec 09T-2017'!K26</f>
        <v>27</v>
      </c>
      <c r="L26" s="158">
        <f>'[6]Viec 09T-2017'!L26</f>
        <v>281</v>
      </c>
      <c r="M26" s="158">
        <f>'[6]Viec 09T-2017'!M26</f>
        <v>1</v>
      </c>
      <c r="N26" s="158">
        <f>'[6]Viec 09T-2017'!N26</f>
        <v>2</v>
      </c>
      <c r="O26" s="158">
        <f>'[6]Viec 09T-2017'!O26</f>
        <v>0</v>
      </c>
      <c r="P26" s="158">
        <f>'[6]Viec 09T-2017'!P26</f>
        <v>6</v>
      </c>
      <c r="Q26" s="158">
        <f>'[6]Viec 09T-2017'!Q26</f>
        <v>387</v>
      </c>
      <c r="R26" s="333">
        <f t="shared" si="1"/>
        <v>677</v>
      </c>
      <c r="S26" s="191">
        <f t="shared" si="2"/>
        <v>0.8019125683060109</v>
      </c>
      <c r="T26" s="334">
        <f t="shared" si="3"/>
        <v>290</v>
      </c>
      <c r="U26" s="320">
        <v>175</v>
      </c>
      <c r="V26" s="328">
        <f t="shared" si="4"/>
        <v>0.6571428571428571</v>
      </c>
      <c r="W26" s="328">
        <f t="shared" si="5"/>
        <v>0.7909238249594813</v>
      </c>
      <c r="X26" s="332">
        <f t="shared" si="11"/>
        <v>62</v>
      </c>
      <c r="Y26" s="320">
        <f t="shared" si="12"/>
        <v>11</v>
      </c>
      <c r="Z26" s="321">
        <v>533</v>
      </c>
      <c r="AA26" s="321">
        <f t="shared" si="6"/>
        <v>1343</v>
      </c>
      <c r="AB26" s="321">
        <f t="shared" si="7"/>
        <v>0</v>
      </c>
      <c r="AC26" s="321">
        <f t="shared" si="8"/>
        <v>0</v>
      </c>
      <c r="AD26" s="321">
        <f t="shared" si="9"/>
        <v>0</v>
      </c>
      <c r="AE26" s="321">
        <f t="shared" si="10"/>
        <v>0</v>
      </c>
      <c r="AF26" s="335" t="b">
        <f>B27='[7]Viec 12T-2016'!B29</f>
        <v>1</v>
      </c>
    </row>
    <row r="27" spans="1:32" s="177" customFormat="1" ht="19.5" customHeight="1">
      <c r="A27" s="192">
        <v>14</v>
      </c>
      <c r="B27" s="156" t="str">
        <f>'[6]Viec 09T-2017'!B27</f>
        <v>Cần Thơ</v>
      </c>
      <c r="C27" s="158">
        <f>'[6]Viec 09T-2017'!C27</f>
        <v>13552</v>
      </c>
      <c r="D27" s="158">
        <v>5856</v>
      </c>
      <c r="E27" s="158">
        <v>7696</v>
      </c>
      <c r="F27" s="158">
        <f>'[6]Viec 09T-2017'!F27</f>
        <v>230</v>
      </c>
      <c r="G27" s="158">
        <f>'[6]Viec 09T-2017'!G27</f>
        <v>16</v>
      </c>
      <c r="H27" s="158">
        <f>'[6]Viec 09T-2017'!H27</f>
        <v>13322</v>
      </c>
      <c r="I27" s="158">
        <f>'[6]Viec 09T-2017'!I27</f>
        <v>10657</v>
      </c>
      <c r="J27" s="158">
        <f>'[6]Viec 09T-2017'!J27</f>
        <v>5700</v>
      </c>
      <c r="K27" s="158">
        <f>'[6]Viec 09T-2017'!K27</f>
        <v>302</v>
      </c>
      <c r="L27" s="158">
        <f>'[6]Viec 09T-2017'!L27</f>
        <v>4407</v>
      </c>
      <c r="M27" s="158">
        <f>'[6]Viec 09T-2017'!M27</f>
        <v>101</v>
      </c>
      <c r="N27" s="158">
        <f>'[6]Viec 09T-2017'!N27</f>
        <v>24</v>
      </c>
      <c r="O27" s="158">
        <f>'[6]Viec 09T-2017'!O27</f>
        <v>2</v>
      </c>
      <c r="P27" s="158">
        <f>'[6]Viec 09T-2017'!P27</f>
        <v>121</v>
      </c>
      <c r="Q27" s="158">
        <f>'[6]Viec 09T-2017'!Q27</f>
        <v>2665</v>
      </c>
      <c r="R27" s="333">
        <f t="shared" si="1"/>
        <v>7320</v>
      </c>
      <c r="S27" s="191">
        <f t="shared" si="2"/>
        <v>0.5631978980951488</v>
      </c>
      <c r="T27" s="334">
        <f t="shared" si="3"/>
        <v>4655</v>
      </c>
      <c r="U27" s="320">
        <v>3176</v>
      </c>
      <c r="V27" s="328">
        <f t="shared" si="4"/>
        <v>0.4656801007556675</v>
      </c>
      <c r="W27" s="328">
        <f t="shared" si="5"/>
        <v>0.7999549617174598</v>
      </c>
      <c r="X27" s="332">
        <f t="shared" si="11"/>
        <v>19</v>
      </c>
      <c r="Y27" s="320">
        <f t="shared" si="12"/>
        <v>57</v>
      </c>
      <c r="Z27" s="321">
        <v>5856</v>
      </c>
      <c r="AA27" s="321">
        <f t="shared" si="6"/>
        <v>7696</v>
      </c>
      <c r="AB27" s="321">
        <f t="shared" si="7"/>
        <v>0</v>
      </c>
      <c r="AC27" s="321">
        <f t="shared" si="8"/>
        <v>0</v>
      </c>
      <c r="AD27" s="321">
        <f t="shared" si="9"/>
        <v>0</v>
      </c>
      <c r="AE27" s="321">
        <f t="shared" si="10"/>
        <v>0</v>
      </c>
      <c r="AF27" s="335" t="b">
        <f>B28='[7]Viec 12T-2016'!B30</f>
        <v>1</v>
      </c>
    </row>
    <row r="28" spans="1:32" s="177" customFormat="1" ht="19.5" customHeight="1">
      <c r="A28" s="190">
        <v>15</v>
      </c>
      <c r="B28" s="156" t="str">
        <f>'[6]Viec 09T-2017'!B28</f>
        <v>Đà Nẵng</v>
      </c>
      <c r="C28" s="158">
        <f>'[6]Viec 09T-2017'!C28</f>
        <v>11460</v>
      </c>
      <c r="D28" s="158">
        <v>4825</v>
      </c>
      <c r="E28" s="158">
        <v>6635</v>
      </c>
      <c r="F28" s="158">
        <f>'[6]Viec 09T-2017'!F28</f>
        <v>268</v>
      </c>
      <c r="G28" s="158">
        <f>'[6]Viec 09T-2017'!G28</f>
        <v>24</v>
      </c>
      <c r="H28" s="158">
        <f>'[6]Viec 09T-2017'!H28</f>
        <v>11192</v>
      </c>
      <c r="I28" s="158">
        <f>'[6]Viec 09T-2017'!I28</f>
        <v>8288</v>
      </c>
      <c r="J28" s="158">
        <f>'[6]Viec 09T-2017'!J28</f>
        <v>4732</v>
      </c>
      <c r="K28" s="158">
        <f>'[6]Viec 09T-2017'!K28</f>
        <v>164</v>
      </c>
      <c r="L28" s="158">
        <f>'[6]Viec 09T-2017'!L28</f>
        <v>3304</v>
      </c>
      <c r="M28" s="158">
        <f>'[6]Viec 09T-2017'!M28</f>
        <v>54</v>
      </c>
      <c r="N28" s="158">
        <f>'[6]Viec 09T-2017'!N28</f>
        <v>18</v>
      </c>
      <c r="O28" s="158">
        <f>'[6]Viec 09T-2017'!O28</f>
        <v>0</v>
      </c>
      <c r="P28" s="158">
        <f>'[6]Viec 09T-2017'!P28</f>
        <v>16</v>
      </c>
      <c r="Q28" s="158">
        <f>'[6]Viec 09T-2017'!Q28</f>
        <v>2904</v>
      </c>
      <c r="R28" s="333">
        <f t="shared" si="1"/>
        <v>6296</v>
      </c>
      <c r="S28" s="191">
        <f t="shared" si="2"/>
        <v>0.5907335907335908</v>
      </c>
      <c r="T28" s="334">
        <f t="shared" si="3"/>
        <v>3392</v>
      </c>
      <c r="U28" s="320">
        <v>2074</v>
      </c>
      <c r="V28" s="328">
        <f t="shared" si="4"/>
        <v>0.6354869816779171</v>
      </c>
      <c r="W28" s="328">
        <f t="shared" si="5"/>
        <v>0.7405289492494639</v>
      </c>
      <c r="X28" s="332">
        <f t="shared" si="11"/>
        <v>26</v>
      </c>
      <c r="Y28" s="320">
        <f t="shared" si="12"/>
        <v>51</v>
      </c>
      <c r="Z28" s="321">
        <v>4825</v>
      </c>
      <c r="AA28" s="321">
        <f t="shared" si="6"/>
        <v>6635</v>
      </c>
      <c r="AB28" s="321">
        <f t="shared" si="7"/>
        <v>0</v>
      </c>
      <c r="AC28" s="321">
        <f t="shared" si="8"/>
        <v>0</v>
      </c>
      <c r="AD28" s="321">
        <f t="shared" si="9"/>
        <v>0</v>
      </c>
      <c r="AE28" s="321">
        <f t="shared" si="10"/>
        <v>0</v>
      </c>
      <c r="AF28" s="335" t="b">
        <f>B29='[7]Viec 12T-2016'!B31</f>
        <v>1</v>
      </c>
    </row>
    <row r="29" spans="1:32" s="177" customFormat="1" ht="19.5" customHeight="1">
      <c r="A29" s="192">
        <v>16</v>
      </c>
      <c r="B29" s="156" t="str">
        <f>'[6]Viec 09T-2017'!B29</f>
        <v>Đắk Lắc</v>
      </c>
      <c r="C29" s="158">
        <f>'[6]Viec 09T-2017'!C29</f>
        <v>15730</v>
      </c>
      <c r="D29" s="158">
        <v>5172</v>
      </c>
      <c r="E29" s="158">
        <v>10558</v>
      </c>
      <c r="F29" s="158">
        <f>'[6]Viec 09T-2017'!F29</f>
        <v>112</v>
      </c>
      <c r="G29" s="158">
        <f>'[6]Viec 09T-2017'!G29</f>
        <v>15</v>
      </c>
      <c r="H29" s="158">
        <f>'[6]Viec 09T-2017'!H29</f>
        <v>15618</v>
      </c>
      <c r="I29" s="158">
        <f>'[6]Viec 09T-2017'!I29</f>
        <v>12576</v>
      </c>
      <c r="J29" s="158">
        <f>'[6]Viec 09T-2017'!J29</f>
        <v>8871</v>
      </c>
      <c r="K29" s="158">
        <f>'[6]Viec 09T-2017'!K29</f>
        <v>254</v>
      </c>
      <c r="L29" s="158">
        <f>'[6]Viec 09T-2017'!L29</f>
        <v>3305</v>
      </c>
      <c r="M29" s="158">
        <f>'[6]Viec 09T-2017'!M29</f>
        <v>111</v>
      </c>
      <c r="N29" s="158">
        <f>'[6]Viec 09T-2017'!N29</f>
        <v>17</v>
      </c>
      <c r="O29" s="158">
        <f>'[6]Viec 09T-2017'!O29</f>
        <v>0</v>
      </c>
      <c r="P29" s="158">
        <f>'[6]Viec 09T-2017'!P29</f>
        <v>18</v>
      </c>
      <c r="Q29" s="158">
        <f>'[6]Viec 09T-2017'!Q29</f>
        <v>3042</v>
      </c>
      <c r="R29" s="333">
        <f t="shared" si="1"/>
        <v>6493</v>
      </c>
      <c r="S29" s="191">
        <f t="shared" si="2"/>
        <v>0.7255884223918575</v>
      </c>
      <c r="T29" s="334">
        <f t="shared" si="3"/>
        <v>3451</v>
      </c>
      <c r="U29" s="320">
        <v>2543</v>
      </c>
      <c r="V29" s="328">
        <f t="shared" si="4"/>
        <v>0.35705859221392056</v>
      </c>
      <c r="W29" s="328">
        <f t="shared" si="5"/>
        <v>0.8052247406838263</v>
      </c>
      <c r="X29" s="332">
        <f t="shared" si="11"/>
        <v>11</v>
      </c>
      <c r="Y29" s="320">
        <f t="shared" si="12"/>
        <v>26</v>
      </c>
      <c r="Z29" s="321">
        <v>5172</v>
      </c>
      <c r="AA29" s="321">
        <f t="shared" si="6"/>
        <v>10558</v>
      </c>
      <c r="AB29" s="321">
        <f t="shared" si="7"/>
        <v>0</v>
      </c>
      <c r="AC29" s="321">
        <f t="shared" si="8"/>
        <v>0</v>
      </c>
      <c r="AD29" s="321">
        <f t="shared" si="9"/>
        <v>0</v>
      </c>
      <c r="AE29" s="321">
        <f t="shared" si="10"/>
        <v>0</v>
      </c>
      <c r="AF29" s="335" t="b">
        <f>B30='[7]Viec 12T-2016'!B32</f>
        <v>1</v>
      </c>
    </row>
    <row r="30" spans="1:32" s="177" customFormat="1" ht="19.5" customHeight="1">
      <c r="A30" s="190">
        <v>17</v>
      </c>
      <c r="B30" s="156" t="str">
        <f>'[6]Viec 09T-2017'!B30</f>
        <v>Đắk Nông</v>
      </c>
      <c r="C30" s="158">
        <f>'[6]Viec 09T-2017'!C30</f>
        <v>4391</v>
      </c>
      <c r="D30" s="158">
        <v>2149</v>
      </c>
      <c r="E30" s="158">
        <v>2242</v>
      </c>
      <c r="F30" s="158">
        <f>'[6]Viec 09T-2017'!F30</f>
        <v>19</v>
      </c>
      <c r="G30" s="158">
        <f>'[6]Viec 09T-2017'!G30</f>
        <v>1</v>
      </c>
      <c r="H30" s="158">
        <f>'[6]Viec 09T-2017'!H30</f>
        <v>4372</v>
      </c>
      <c r="I30" s="158">
        <f>'[6]Viec 09T-2017'!I30</f>
        <v>3250</v>
      </c>
      <c r="J30" s="158">
        <f>'[6]Viec 09T-2017'!J30</f>
        <v>1454</v>
      </c>
      <c r="K30" s="158">
        <f>'[6]Viec 09T-2017'!K30</f>
        <v>32</v>
      </c>
      <c r="L30" s="158">
        <f>'[6]Viec 09T-2017'!L30</f>
        <v>1694</v>
      </c>
      <c r="M30" s="158">
        <f>'[6]Viec 09T-2017'!M30</f>
        <v>65</v>
      </c>
      <c r="N30" s="158">
        <f>'[6]Viec 09T-2017'!N30</f>
        <v>4</v>
      </c>
      <c r="O30" s="158">
        <f>'[6]Viec 09T-2017'!O30</f>
        <v>0</v>
      </c>
      <c r="P30" s="158">
        <f>'[6]Viec 09T-2017'!P30</f>
        <v>1</v>
      </c>
      <c r="Q30" s="158">
        <f>'[6]Viec 09T-2017'!Q30</f>
        <v>1122</v>
      </c>
      <c r="R30" s="333">
        <f t="shared" si="1"/>
        <v>2886</v>
      </c>
      <c r="S30" s="191">
        <f t="shared" si="2"/>
        <v>0.4572307692307692</v>
      </c>
      <c r="T30" s="334">
        <f t="shared" si="3"/>
        <v>1764</v>
      </c>
      <c r="U30" s="320">
        <v>1070</v>
      </c>
      <c r="V30" s="328">
        <f t="shared" si="4"/>
        <v>0.6485981308411215</v>
      </c>
      <c r="W30" s="328">
        <f t="shared" si="5"/>
        <v>0.7433668801463861</v>
      </c>
      <c r="X30" s="332">
        <f t="shared" si="11"/>
        <v>51</v>
      </c>
      <c r="Y30" s="320">
        <f t="shared" si="12"/>
        <v>63</v>
      </c>
      <c r="Z30" s="321">
        <v>2149</v>
      </c>
      <c r="AA30" s="321">
        <f t="shared" si="6"/>
        <v>2242</v>
      </c>
      <c r="AB30" s="321">
        <f t="shared" si="7"/>
        <v>0</v>
      </c>
      <c r="AC30" s="321">
        <f t="shared" si="8"/>
        <v>0</v>
      </c>
      <c r="AD30" s="321">
        <f t="shared" si="9"/>
        <v>0</v>
      </c>
      <c r="AE30" s="321">
        <f t="shared" si="10"/>
        <v>0</v>
      </c>
      <c r="AF30" s="335" t="b">
        <f>B31='[7]Viec 12T-2016'!B33</f>
        <v>1</v>
      </c>
    </row>
    <row r="31" spans="1:32" s="177" customFormat="1" ht="19.5" customHeight="1">
      <c r="A31" s="192">
        <v>18</v>
      </c>
      <c r="B31" s="156" t="str">
        <f>'[6]Viec 09T-2017'!B31</f>
        <v>Điện Biên</v>
      </c>
      <c r="C31" s="158">
        <f>'[6]Viec 09T-2017'!C31</f>
        <v>2824</v>
      </c>
      <c r="D31" s="158">
        <v>498</v>
      </c>
      <c r="E31" s="158">
        <v>2326</v>
      </c>
      <c r="F31" s="158">
        <f>'[6]Viec 09T-2017'!F31</f>
        <v>68</v>
      </c>
      <c r="G31" s="158">
        <f>'[6]Viec 09T-2017'!G31</f>
        <v>0</v>
      </c>
      <c r="H31" s="158">
        <f>'[6]Viec 09T-2017'!H31</f>
        <v>2756</v>
      </c>
      <c r="I31" s="158">
        <f>'[6]Viec 09T-2017'!I31</f>
        <v>2348</v>
      </c>
      <c r="J31" s="158">
        <f>'[6]Viec 09T-2017'!J31</f>
        <v>2032</v>
      </c>
      <c r="K31" s="158">
        <f>'[6]Viec 09T-2017'!K31</f>
        <v>38</v>
      </c>
      <c r="L31" s="158">
        <f>'[6]Viec 09T-2017'!L31</f>
        <v>269</v>
      </c>
      <c r="M31" s="158">
        <f>'[6]Viec 09T-2017'!M31</f>
        <v>4</v>
      </c>
      <c r="N31" s="158">
        <f>'[6]Viec 09T-2017'!N31</f>
        <v>0</v>
      </c>
      <c r="O31" s="158">
        <f>'[6]Viec 09T-2017'!O31</f>
        <v>0</v>
      </c>
      <c r="P31" s="158">
        <f>'[6]Viec 09T-2017'!P31</f>
        <v>5</v>
      </c>
      <c r="Q31" s="158">
        <f>'[6]Viec 09T-2017'!Q31</f>
        <v>408</v>
      </c>
      <c r="R31" s="333">
        <f t="shared" si="1"/>
        <v>686</v>
      </c>
      <c r="S31" s="191">
        <f t="shared" si="2"/>
        <v>0.8816013628620102</v>
      </c>
      <c r="T31" s="334">
        <f t="shared" si="3"/>
        <v>278</v>
      </c>
      <c r="U31" s="320">
        <v>80</v>
      </c>
      <c r="V31" s="328">
        <f t="shared" si="4"/>
        <v>2.475</v>
      </c>
      <c r="W31" s="328">
        <f t="shared" si="5"/>
        <v>0.8519593613933236</v>
      </c>
      <c r="X31" s="332">
        <f t="shared" si="11"/>
        <v>57</v>
      </c>
      <c r="Y31" s="320">
        <f t="shared" si="12"/>
        <v>3</v>
      </c>
      <c r="Z31" s="321">
        <v>498</v>
      </c>
      <c r="AA31" s="321">
        <f t="shared" si="6"/>
        <v>2326</v>
      </c>
      <c r="AB31" s="321">
        <f t="shared" si="7"/>
        <v>0</v>
      </c>
      <c r="AC31" s="321">
        <f t="shared" si="8"/>
        <v>0</v>
      </c>
      <c r="AD31" s="321">
        <f t="shared" si="9"/>
        <v>0</v>
      </c>
      <c r="AE31" s="321">
        <f t="shared" si="10"/>
        <v>0</v>
      </c>
      <c r="AF31" s="335" t="b">
        <f>B32='[7]Viec 12T-2016'!B34</f>
        <v>1</v>
      </c>
    </row>
    <row r="32" spans="1:32" s="177" customFormat="1" ht="19.5" customHeight="1">
      <c r="A32" s="190">
        <v>19</v>
      </c>
      <c r="B32" s="156" t="str">
        <f>'[6]Viec 09T-2017'!B32</f>
        <v>Đồng Nai</v>
      </c>
      <c r="C32" s="158">
        <f>'[6]Viec 09T-2017'!C32</f>
        <v>26174</v>
      </c>
      <c r="D32" s="158">
        <v>11943</v>
      </c>
      <c r="E32" s="158">
        <v>14231</v>
      </c>
      <c r="F32" s="158">
        <f>'[6]Viec 09T-2017'!F32</f>
        <v>338</v>
      </c>
      <c r="G32" s="158">
        <f>'[6]Viec 09T-2017'!G32</f>
        <v>67</v>
      </c>
      <c r="H32" s="158">
        <f>'[6]Viec 09T-2017'!H32</f>
        <v>25836</v>
      </c>
      <c r="I32" s="158">
        <f>'[6]Viec 09T-2017'!I32</f>
        <v>20192</v>
      </c>
      <c r="J32" s="158">
        <f>'[6]Viec 09T-2017'!J32</f>
        <v>11802</v>
      </c>
      <c r="K32" s="158">
        <f>'[6]Viec 09T-2017'!K32</f>
        <v>340</v>
      </c>
      <c r="L32" s="158">
        <f>'[6]Viec 09T-2017'!L32</f>
        <v>7614</v>
      </c>
      <c r="M32" s="158">
        <f>'[6]Viec 09T-2017'!M32</f>
        <v>379</v>
      </c>
      <c r="N32" s="158">
        <f>'[6]Viec 09T-2017'!N32</f>
        <v>26</v>
      </c>
      <c r="O32" s="158">
        <f>'[6]Viec 09T-2017'!O32</f>
        <v>1</v>
      </c>
      <c r="P32" s="158">
        <f>'[6]Viec 09T-2017'!P32</f>
        <v>30</v>
      </c>
      <c r="Q32" s="158">
        <f>'[6]Viec 09T-2017'!Q32</f>
        <v>5644</v>
      </c>
      <c r="R32" s="333">
        <f t="shared" si="1"/>
        <v>13694</v>
      </c>
      <c r="S32" s="191">
        <f t="shared" si="2"/>
        <v>0.6013272583201268</v>
      </c>
      <c r="T32" s="334">
        <f t="shared" si="3"/>
        <v>8050</v>
      </c>
      <c r="U32" s="320">
        <v>6297</v>
      </c>
      <c r="V32" s="328">
        <f t="shared" si="4"/>
        <v>0.278386533269811</v>
      </c>
      <c r="W32" s="328">
        <f t="shared" si="5"/>
        <v>0.7815451308252052</v>
      </c>
      <c r="X32" s="332">
        <f t="shared" si="11"/>
        <v>4</v>
      </c>
      <c r="Y32" s="320">
        <f t="shared" si="12"/>
        <v>48</v>
      </c>
      <c r="Z32" s="321">
        <v>11943</v>
      </c>
      <c r="AA32" s="321">
        <f t="shared" si="6"/>
        <v>14231</v>
      </c>
      <c r="AB32" s="321">
        <f t="shared" si="7"/>
        <v>0</v>
      </c>
      <c r="AC32" s="321">
        <f t="shared" si="8"/>
        <v>0</v>
      </c>
      <c r="AD32" s="321">
        <f t="shared" si="9"/>
        <v>0</v>
      </c>
      <c r="AE32" s="321">
        <f t="shared" si="10"/>
        <v>0</v>
      </c>
      <c r="AF32" s="335" t="b">
        <f>B33='[7]Viec 12T-2016'!B35</f>
        <v>1</v>
      </c>
    </row>
    <row r="33" spans="1:32" s="177" customFormat="1" ht="19.5" customHeight="1">
      <c r="A33" s="192">
        <v>20</v>
      </c>
      <c r="B33" s="156" t="str">
        <f>'[6]Viec 09T-2017'!B33</f>
        <v>Đồng Tháp</v>
      </c>
      <c r="C33" s="158">
        <f>'[6]Viec 09T-2017'!C33</f>
        <v>17419</v>
      </c>
      <c r="D33" s="158">
        <v>5261</v>
      </c>
      <c r="E33" s="158">
        <v>12158</v>
      </c>
      <c r="F33" s="158">
        <f>'[6]Viec 09T-2017'!F33</f>
        <v>111</v>
      </c>
      <c r="G33" s="158">
        <f>'[6]Viec 09T-2017'!G33</f>
        <v>0</v>
      </c>
      <c r="H33" s="158">
        <f>'[6]Viec 09T-2017'!H33</f>
        <v>17308</v>
      </c>
      <c r="I33" s="158">
        <f>'[6]Viec 09T-2017'!I33</f>
        <v>13753</v>
      </c>
      <c r="J33" s="158">
        <f>'[6]Viec 09T-2017'!J33</f>
        <v>9541</v>
      </c>
      <c r="K33" s="158">
        <f>'[6]Viec 09T-2017'!K33</f>
        <v>300</v>
      </c>
      <c r="L33" s="158">
        <f>'[6]Viec 09T-2017'!L33</f>
        <v>3752</v>
      </c>
      <c r="M33" s="158">
        <f>'[6]Viec 09T-2017'!M33</f>
        <v>133</v>
      </c>
      <c r="N33" s="158">
        <f>'[6]Viec 09T-2017'!N33</f>
        <v>7</v>
      </c>
      <c r="O33" s="158">
        <f>'[6]Viec 09T-2017'!O33</f>
        <v>0</v>
      </c>
      <c r="P33" s="158">
        <f>'[6]Viec 09T-2017'!P33</f>
        <v>20</v>
      </c>
      <c r="Q33" s="158">
        <f>'[6]Viec 09T-2017'!Q33</f>
        <v>3555</v>
      </c>
      <c r="R33" s="333">
        <f t="shared" si="1"/>
        <v>7467</v>
      </c>
      <c r="S33" s="191">
        <f t="shared" si="2"/>
        <v>0.7155529702610339</v>
      </c>
      <c r="T33" s="334">
        <f t="shared" si="3"/>
        <v>3912</v>
      </c>
      <c r="U33" s="320">
        <v>2346</v>
      </c>
      <c r="V33" s="328">
        <f t="shared" si="4"/>
        <v>0.6675191815856778</v>
      </c>
      <c r="W33" s="328">
        <f t="shared" si="5"/>
        <v>0.7946036514906402</v>
      </c>
      <c r="X33" s="332">
        <f t="shared" si="11"/>
        <v>9</v>
      </c>
      <c r="Y33" s="320">
        <f t="shared" si="12"/>
        <v>28</v>
      </c>
      <c r="Z33" s="321">
        <v>5261</v>
      </c>
      <c r="AA33" s="321">
        <f t="shared" si="6"/>
        <v>12158</v>
      </c>
      <c r="AB33" s="321">
        <f t="shared" si="7"/>
        <v>0</v>
      </c>
      <c r="AC33" s="321">
        <f t="shared" si="8"/>
        <v>0</v>
      </c>
      <c r="AD33" s="321">
        <f t="shared" si="9"/>
        <v>0</v>
      </c>
      <c r="AE33" s="321">
        <f t="shared" si="10"/>
        <v>0</v>
      </c>
      <c r="AF33" s="335" t="b">
        <f>B34='[7]Viec 12T-2016'!B36</f>
        <v>1</v>
      </c>
    </row>
    <row r="34" spans="1:32" s="177" customFormat="1" ht="19.5" customHeight="1">
      <c r="A34" s="190">
        <v>21</v>
      </c>
      <c r="B34" s="156" t="str">
        <f>'[6]Viec 09T-2017'!B34</f>
        <v>Gia Lai</v>
      </c>
      <c r="C34" s="158">
        <f>'[6]Viec 09T-2017'!C34</f>
        <v>12082</v>
      </c>
      <c r="D34" s="158">
        <v>5075</v>
      </c>
      <c r="E34" s="158">
        <v>7007</v>
      </c>
      <c r="F34" s="158">
        <f>'[6]Viec 09T-2017'!F34</f>
        <v>118</v>
      </c>
      <c r="G34" s="158">
        <f>'[6]Viec 09T-2017'!G34</f>
        <v>75</v>
      </c>
      <c r="H34" s="158">
        <f>'[6]Viec 09T-2017'!H34</f>
        <v>11964</v>
      </c>
      <c r="I34" s="158">
        <f>'[6]Viec 09T-2017'!I34</f>
        <v>9188</v>
      </c>
      <c r="J34" s="158">
        <f>'[6]Viec 09T-2017'!J34</f>
        <v>5732</v>
      </c>
      <c r="K34" s="158">
        <f>'[6]Viec 09T-2017'!K34</f>
        <v>186</v>
      </c>
      <c r="L34" s="158">
        <f>'[6]Viec 09T-2017'!L34</f>
        <v>3185</v>
      </c>
      <c r="M34" s="158">
        <f>'[6]Viec 09T-2017'!M34</f>
        <v>62</v>
      </c>
      <c r="N34" s="158">
        <f>'[6]Viec 09T-2017'!N34</f>
        <v>9</v>
      </c>
      <c r="O34" s="158">
        <f>'[6]Viec 09T-2017'!O34</f>
        <v>0</v>
      </c>
      <c r="P34" s="158">
        <f>'[6]Viec 09T-2017'!P34</f>
        <v>14</v>
      </c>
      <c r="Q34" s="158">
        <f>'[6]Viec 09T-2017'!Q34</f>
        <v>2776</v>
      </c>
      <c r="R34" s="333">
        <f t="shared" si="1"/>
        <v>6046</v>
      </c>
      <c r="S34" s="191">
        <f t="shared" si="2"/>
        <v>0.6441010013060514</v>
      </c>
      <c r="T34" s="334">
        <f t="shared" si="3"/>
        <v>3270</v>
      </c>
      <c r="U34" s="320">
        <v>2467</v>
      </c>
      <c r="V34" s="328">
        <f t="shared" si="4"/>
        <v>0.32549655451965953</v>
      </c>
      <c r="W34" s="328">
        <f t="shared" si="5"/>
        <v>0.7679705784018723</v>
      </c>
      <c r="X34" s="332">
        <f t="shared" si="11"/>
        <v>23</v>
      </c>
      <c r="Y34" s="320">
        <f t="shared" si="12"/>
        <v>34</v>
      </c>
      <c r="Z34" s="321">
        <v>5075</v>
      </c>
      <c r="AA34" s="321">
        <f t="shared" si="6"/>
        <v>7007</v>
      </c>
      <c r="AB34" s="321">
        <f t="shared" si="7"/>
        <v>0</v>
      </c>
      <c r="AC34" s="321">
        <f t="shared" si="8"/>
        <v>0</v>
      </c>
      <c r="AD34" s="321">
        <f t="shared" si="9"/>
        <v>0</v>
      </c>
      <c r="AE34" s="321">
        <f t="shared" si="10"/>
        <v>0</v>
      </c>
      <c r="AF34" s="335" t="b">
        <f>B35='[7]Viec 12T-2016'!B37</f>
        <v>1</v>
      </c>
    </row>
    <row r="35" spans="1:32" s="177" customFormat="1" ht="19.5" customHeight="1">
      <c r="A35" s="192">
        <v>22</v>
      </c>
      <c r="B35" s="156" t="str">
        <f>'[6]Viec 09T-2017'!B35</f>
        <v>Hà Giang</v>
      </c>
      <c r="C35" s="158">
        <f>'[6]Viec 09T-2017'!C35</f>
        <v>2326</v>
      </c>
      <c r="D35" s="158">
        <v>474</v>
      </c>
      <c r="E35" s="158">
        <v>1852</v>
      </c>
      <c r="F35" s="158">
        <f>'[6]Viec 09T-2017'!F35</f>
        <v>26</v>
      </c>
      <c r="G35" s="158">
        <f>'[6]Viec 09T-2017'!G35</f>
        <v>1</v>
      </c>
      <c r="H35" s="158">
        <f>'[6]Viec 09T-2017'!H35</f>
        <v>2300</v>
      </c>
      <c r="I35" s="158">
        <f>'[6]Viec 09T-2017'!I35</f>
        <v>1929</v>
      </c>
      <c r="J35" s="158">
        <f>'[6]Viec 09T-2017'!J35</f>
        <v>1562</v>
      </c>
      <c r="K35" s="158">
        <f>'[6]Viec 09T-2017'!K35</f>
        <v>18</v>
      </c>
      <c r="L35" s="158">
        <f>'[6]Viec 09T-2017'!L35</f>
        <v>322</v>
      </c>
      <c r="M35" s="158">
        <f>'[6]Viec 09T-2017'!M35</f>
        <v>11</v>
      </c>
      <c r="N35" s="158">
        <f>'[6]Viec 09T-2017'!N35</f>
        <v>4</v>
      </c>
      <c r="O35" s="158">
        <f>'[6]Viec 09T-2017'!O35</f>
        <v>0</v>
      </c>
      <c r="P35" s="158">
        <f>'[6]Viec 09T-2017'!P35</f>
        <v>12</v>
      </c>
      <c r="Q35" s="158">
        <f>'[6]Viec 09T-2017'!Q35</f>
        <v>371</v>
      </c>
      <c r="R35" s="333">
        <f t="shared" si="1"/>
        <v>720</v>
      </c>
      <c r="S35" s="191">
        <f t="shared" si="2"/>
        <v>0.8190772420943494</v>
      </c>
      <c r="T35" s="334">
        <f t="shared" si="3"/>
        <v>349</v>
      </c>
      <c r="U35" s="320">
        <v>98</v>
      </c>
      <c r="V35" s="328">
        <f t="shared" si="4"/>
        <v>2.561224489795918</v>
      </c>
      <c r="W35" s="328">
        <f t="shared" si="5"/>
        <v>0.8386956521739131</v>
      </c>
      <c r="X35" s="332">
        <f t="shared" si="11"/>
        <v>60</v>
      </c>
      <c r="Y35" s="320">
        <f t="shared" si="12"/>
        <v>10</v>
      </c>
      <c r="Z35" s="321">
        <v>474</v>
      </c>
      <c r="AA35" s="321">
        <f t="shared" si="6"/>
        <v>1852</v>
      </c>
      <c r="AB35" s="321">
        <f t="shared" si="7"/>
        <v>0</v>
      </c>
      <c r="AC35" s="321">
        <f t="shared" si="8"/>
        <v>0</v>
      </c>
      <c r="AD35" s="321">
        <f t="shared" si="9"/>
        <v>0</v>
      </c>
      <c r="AE35" s="321">
        <f t="shared" si="10"/>
        <v>0</v>
      </c>
      <c r="AF35" s="335" t="b">
        <f>B36='[7]Viec 12T-2016'!B38</f>
        <v>1</v>
      </c>
    </row>
    <row r="36" spans="1:32" s="177" customFormat="1" ht="19.5" customHeight="1">
      <c r="A36" s="190">
        <v>23</v>
      </c>
      <c r="B36" s="156" t="str">
        <f>'[6]Viec 09T-2017'!B36</f>
        <v>Hà Nam</v>
      </c>
      <c r="C36" s="158">
        <f>'[6]Viec 09T-2017'!C36</f>
        <v>2515</v>
      </c>
      <c r="D36" s="158">
        <v>969</v>
      </c>
      <c r="E36" s="158">
        <v>1546</v>
      </c>
      <c r="F36" s="158">
        <f>'[6]Viec 09T-2017'!F36</f>
        <v>30</v>
      </c>
      <c r="G36" s="158">
        <f>'[6]Viec 09T-2017'!G36</f>
        <v>0</v>
      </c>
      <c r="H36" s="158">
        <f>'[6]Viec 09T-2017'!H36</f>
        <v>2485</v>
      </c>
      <c r="I36" s="158">
        <f>'[6]Viec 09T-2017'!I36</f>
        <v>1747</v>
      </c>
      <c r="J36" s="158">
        <f>'[6]Viec 09T-2017'!J36</f>
        <v>1314</v>
      </c>
      <c r="K36" s="158">
        <f>'[6]Viec 09T-2017'!K36</f>
        <v>30</v>
      </c>
      <c r="L36" s="158">
        <f>'[6]Viec 09T-2017'!L36</f>
        <v>392</v>
      </c>
      <c r="M36" s="158">
        <f>'[6]Viec 09T-2017'!M36</f>
        <v>1</v>
      </c>
      <c r="N36" s="158">
        <f>'[6]Viec 09T-2017'!N36</f>
        <v>6</v>
      </c>
      <c r="O36" s="158">
        <f>'[6]Viec 09T-2017'!O36</f>
        <v>0</v>
      </c>
      <c r="P36" s="158">
        <f>'[6]Viec 09T-2017'!P36</f>
        <v>4</v>
      </c>
      <c r="Q36" s="158">
        <f>'[6]Viec 09T-2017'!Q36</f>
        <v>738</v>
      </c>
      <c r="R36" s="333">
        <f t="shared" si="1"/>
        <v>1141</v>
      </c>
      <c r="S36" s="191">
        <f t="shared" si="2"/>
        <v>0.7693188322839153</v>
      </c>
      <c r="T36" s="334">
        <f t="shared" si="3"/>
        <v>403</v>
      </c>
      <c r="U36" s="320">
        <v>156</v>
      </c>
      <c r="V36" s="328">
        <f t="shared" si="4"/>
        <v>1.5833333333333333</v>
      </c>
      <c r="W36" s="328">
        <f t="shared" si="5"/>
        <v>0.7030181086519115</v>
      </c>
      <c r="X36" s="332">
        <f t="shared" si="11"/>
        <v>59</v>
      </c>
      <c r="Y36" s="320">
        <f t="shared" si="12"/>
        <v>16</v>
      </c>
      <c r="Z36" s="321">
        <v>969</v>
      </c>
      <c r="AA36" s="321">
        <f t="shared" si="6"/>
        <v>1546</v>
      </c>
      <c r="AB36" s="321">
        <f t="shared" si="7"/>
        <v>0</v>
      </c>
      <c r="AC36" s="321">
        <f t="shared" si="8"/>
        <v>0</v>
      </c>
      <c r="AD36" s="321">
        <f t="shared" si="9"/>
        <v>0</v>
      </c>
      <c r="AE36" s="321">
        <f t="shared" si="10"/>
        <v>0</v>
      </c>
      <c r="AF36" s="335" t="b">
        <f>B37='[7]Viec 12T-2016'!B39</f>
        <v>1</v>
      </c>
    </row>
    <row r="37" spans="1:32" s="177" customFormat="1" ht="19.5" customHeight="1">
      <c r="A37" s="192">
        <v>24</v>
      </c>
      <c r="B37" s="156" t="str">
        <f>'[6]Viec 09T-2017'!B37</f>
        <v>Hà Nội</v>
      </c>
      <c r="C37" s="158">
        <f>'[6]Viec 09T-2017'!C37</f>
        <v>38217</v>
      </c>
      <c r="D37" s="158">
        <v>15746</v>
      </c>
      <c r="E37" s="158">
        <v>22471</v>
      </c>
      <c r="F37" s="158">
        <f>'[6]Viec 09T-2017'!F37</f>
        <v>757</v>
      </c>
      <c r="G37" s="158">
        <f>'[6]Viec 09T-2017'!G37</f>
        <v>2</v>
      </c>
      <c r="H37" s="158">
        <f>'[6]Viec 09T-2017'!H37</f>
        <v>37460</v>
      </c>
      <c r="I37" s="158">
        <f>'[6]Viec 09T-2017'!I37</f>
        <v>28843</v>
      </c>
      <c r="J37" s="158">
        <f>'[6]Viec 09T-2017'!J37</f>
        <v>17208</v>
      </c>
      <c r="K37" s="158">
        <f>'[6]Viec 09T-2017'!K37</f>
        <v>378</v>
      </c>
      <c r="L37" s="158">
        <f>'[6]Viec 09T-2017'!L37</f>
        <v>11102</v>
      </c>
      <c r="M37" s="158">
        <f>'[6]Viec 09T-2017'!M37</f>
        <v>61</v>
      </c>
      <c r="N37" s="158">
        <f>'[6]Viec 09T-2017'!N37</f>
        <v>52</v>
      </c>
      <c r="O37" s="158">
        <f>'[6]Viec 09T-2017'!O37</f>
        <v>0</v>
      </c>
      <c r="P37" s="158">
        <f>'[6]Viec 09T-2017'!P37</f>
        <v>42</v>
      </c>
      <c r="Q37" s="158">
        <f>'[6]Viec 09T-2017'!Q37</f>
        <v>8617</v>
      </c>
      <c r="R37" s="333">
        <f t="shared" si="1"/>
        <v>19874</v>
      </c>
      <c r="S37" s="191">
        <f t="shared" si="2"/>
        <v>0.6097146621363936</v>
      </c>
      <c r="T37" s="334">
        <f t="shared" si="3"/>
        <v>11257</v>
      </c>
      <c r="U37" s="320">
        <v>7127</v>
      </c>
      <c r="V37" s="328">
        <f t="shared" si="4"/>
        <v>0.5794864599410692</v>
      </c>
      <c r="W37" s="328">
        <f t="shared" si="5"/>
        <v>0.7699679658302189</v>
      </c>
      <c r="X37" s="332">
        <f t="shared" si="11"/>
        <v>2</v>
      </c>
      <c r="Y37" s="320">
        <f t="shared" si="12"/>
        <v>44</v>
      </c>
      <c r="Z37" s="321">
        <v>15746</v>
      </c>
      <c r="AA37" s="321">
        <f t="shared" si="6"/>
        <v>22471</v>
      </c>
      <c r="AB37" s="321">
        <f t="shared" si="7"/>
        <v>0</v>
      </c>
      <c r="AC37" s="321">
        <f t="shared" si="8"/>
        <v>0</v>
      </c>
      <c r="AD37" s="321">
        <f t="shared" si="9"/>
        <v>0</v>
      </c>
      <c r="AE37" s="321">
        <f t="shared" si="10"/>
        <v>0</v>
      </c>
      <c r="AF37" s="335" t="b">
        <f>B38='[7]Viec 12T-2016'!B40</f>
        <v>1</v>
      </c>
    </row>
    <row r="38" spans="1:32" s="177" customFormat="1" ht="19.5" customHeight="1">
      <c r="A38" s="190">
        <v>25</v>
      </c>
      <c r="B38" s="156" t="str">
        <f>'[6]Viec 09T-2017'!B38</f>
        <v>Hà Tĩnh</v>
      </c>
      <c r="C38" s="158">
        <f>'[6]Viec 09T-2017'!C38</f>
        <v>3749</v>
      </c>
      <c r="D38" s="158">
        <v>951</v>
      </c>
      <c r="E38" s="158">
        <v>2798</v>
      </c>
      <c r="F38" s="158">
        <f>'[6]Viec 09T-2017'!F38</f>
        <v>25</v>
      </c>
      <c r="G38" s="158">
        <f>'[6]Viec 09T-2017'!G38</f>
        <v>0</v>
      </c>
      <c r="H38" s="158">
        <f>'[6]Viec 09T-2017'!H38</f>
        <v>3724</v>
      </c>
      <c r="I38" s="158">
        <f>'[6]Viec 09T-2017'!I38</f>
        <v>3137</v>
      </c>
      <c r="J38" s="158">
        <f>'[6]Viec 09T-2017'!J38</f>
        <v>2581</v>
      </c>
      <c r="K38" s="158">
        <f>'[6]Viec 09T-2017'!K38</f>
        <v>29</v>
      </c>
      <c r="L38" s="158">
        <f>'[6]Viec 09T-2017'!L38</f>
        <v>514</v>
      </c>
      <c r="M38" s="158">
        <f>'[6]Viec 09T-2017'!M38</f>
        <v>6</v>
      </c>
      <c r="N38" s="158">
        <f>'[6]Viec 09T-2017'!N38</f>
        <v>0</v>
      </c>
      <c r="O38" s="158">
        <f>'[6]Viec 09T-2017'!O38</f>
        <v>0</v>
      </c>
      <c r="P38" s="158">
        <f>'[6]Viec 09T-2017'!P38</f>
        <v>7</v>
      </c>
      <c r="Q38" s="158">
        <f>'[6]Viec 09T-2017'!Q38</f>
        <v>587</v>
      </c>
      <c r="R38" s="333">
        <f t="shared" si="1"/>
        <v>1114</v>
      </c>
      <c r="S38" s="191">
        <f t="shared" si="2"/>
        <v>0.8320051004144087</v>
      </c>
      <c r="T38" s="334">
        <f t="shared" si="3"/>
        <v>527</v>
      </c>
      <c r="U38" s="320">
        <v>408</v>
      </c>
      <c r="V38" s="328">
        <f t="shared" si="4"/>
        <v>0.2916666666666667</v>
      </c>
      <c r="W38" s="328">
        <f t="shared" si="5"/>
        <v>0.842373791621912</v>
      </c>
      <c r="X38" s="332">
        <f t="shared" si="11"/>
        <v>53</v>
      </c>
      <c r="Y38" s="320">
        <f t="shared" si="12"/>
        <v>8</v>
      </c>
      <c r="Z38" s="321">
        <v>951</v>
      </c>
      <c r="AA38" s="321">
        <f t="shared" si="6"/>
        <v>2798</v>
      </c>
      <c r="AB38" s="321">
        <f t="shared" si="7"/>
        <v>0</v>
      </c>
      <c r="AC38" s="321">
        <f t="shared" si="8"/>
        <v>0</v>
      </c>
      <c r="AD38" s="321">
        <f t="shared" si="9"/>
        <v>0</v>
      </c>
      <c r="AE38" s="321">
        <f t="shared" si="10"/>
        <v>0</v>
      </c>
      <c r="AF38" s="335" t="b">
        <f>B39='[7]Viec 12T-2016'!B41</f>
        <v>1</v>
      </c>
    </row>
    <row r="39" spans="1:32" s="177" customFormat="1" ht="19.5" customHeight="1">
      <c r="A39" s="192">
        <v>26</v>
      </c>
      <c r="B39" s="156" t="str">
        <f>'[6]Viec 09T-2017'!B39</f>
        <v>Hải Dương</v>
      </c>
      <c r="C39" s="158">
        <f>'[6]Viec 09T-2017'!C39</f>
        <v>9641</v>
      </c>
      <c r="D39" s="158">
        <v>2891</v>
      </c>
      <c r="E39" s="158">
        <v>6750</v>
      </c>
      <c r="F39" s="158">
        <f>'[6]Viec 09T-2017'!F39</f>
        <v>103</v>
      </c>
      <c r="G39" s="158">
        <f>'[6]Viec 09T-2017'!G39</f>
        <v>0</v>
      </c>
      <c r="H39" s="158">
        <f>'[6]Viec 09T-2017'!H39</f>
        <v>9538</v>
      </c>
      <c r="I39" s="158">
        <f>'[6]Viec 09T-2017'!I39</f>
        <v>8072</v>
      </c>
      <c r="J39" s="158">
        <f>'[6]Viec 09T-2017'!J39</f>
        <v>5775</v>
      </c>
      <c r="K39" s="158">
        <f>'[6]Viec 09T-2017'!K39</f>
        <v>86</v>
      </c>
      <c r="L39" s="158">
        <f>'[6]Viec 09T-2017'!L39</f>
        <v>2161</v>
      </c>
      <c r="M39" s="158">
        <f>'[6]Viec 09T-2017'!M39</f>
        <v>5</v>
      </c>
      <c r="N39" s="158">
        <f>'[6]Viec 09T-2017'!N39</f>
        <v>8</v>
      </c>
      <c r="O39" s="158">
        <f>'[6]Viec 09T-2017'!O39</f>
        <v>0</v>
      </c>
      <c r="P39" s="158">
        <f>'[6]Viec 09T-2017'!P39</f>
        <v>37</v>
      </c>
      <c r="Q39" s="158">
        <f>'[6]Viec 09T-2017'!Q39</f>
        <v>1466</v>
      </c>
      <c r="R39" s="333">
        <f t="shared" si="1"/>
        <v>3677</v>
      </c>
      <c r="S39" s="191">
        <f t="shared" si="2"/>
        <v>0.7260901883052527</v>
      </c>
      <c r="T39" s="334">
        <f t="shared" si="3"/>
        <v>2211</v>
      </c>
      <c r="U39" s="320">
        <v>1444</v>
      </c>
      <c r="V39" s="328">
        <f t="shared" si="4"/>
        <v>0.5311634349030471</v>
      </c>
      <c r="W39" s="328">
        <f t="shared" si="5"/>
        <v>0.846299014468442</v>
      </c>
      <c r="X39" s="332">
        <f t="shared" si="11"/>
        <v>32</v>
      </c>
      <c r="Y39" s="320">
        <f t="shared" si="12"/>
        <v>25</v>
      </c>
      <c r="Z39" s="321">
        <v>2891</v>
      </c>
      <c r="AA39" s="321">
        <f t="shared" si="6"/>
        <v>6750</v>
      </c>
      <c r="AB39" s="321">
        <f t="shared" si="7"/>
        <v>0</v>
      </c>
      <c r="AC39" s="321">
        <f t="shared" si="8"/>
        <v>0</v>
      </c>
      <c r="AD39" s="321">
        <f t="shared" si="9"/>
        <v>0</v>
      </c>
      <c r="AE39" s="321">
        <f t="shared" si="10"/>
        <v>0</v>
      </c>
      <c r="AF39" s="335" t="b">
        <f>B40='[7]Viec 12T-2016'!B42</f>
        <v>1</v>
      </c>
    </row>
    <row r="40" spans="1:32" s="177" customFormat="1" ht="19.5" customHeight="1">
      <c r="A40" s="190">
        <v>27</v>
      </c>
      <c r="B40" s="156" t="str">
        <f>'[6]Viec 09T-2017'!B40</f>
        <v>Hải Phòng</v>
      </c>
      <c r="C40" s="158">
        <f>'[6]Viec 09T-2017'!C40</f>
        <v>14865</v>
      </c>
      <c r="D40" s="158">
        <v>8053</v>
      </c>
      <c r="E40" s="158">
        <v>6812</v>
      </c>
      <c r="F40" s="158">
        <f>'[6]Viec 09T-2017'!F40</f>
        <v>189</v>
      </c>
      <c r="G40" s="158">
        <f>'[6]Viec 09T-2017'!G40</f>
        <v>12</v>
      </c>
      <c r="H40" s="158">
        <f>'[6]Viec 09T-2017'!H40</f>
        <v>14676</v>
      </c>
      <c r="I40" s="158">
        <f>'[6]Viec 09T-2017'!I40</f>
        <v>9404</v>
      </c>
      <c r="J40" s="158">
        <f>'[6]Viec 09T-2017'!J40</f>
        <v>5531</v>
      </c>
      <c r="K40" s="158">
        <f>'[6]Viec 09T-2017'!K40</f>
        <v>193</v>
      </c>
      <c r="L40" s="158">
        <f>'[6]Viec 09T-2017'!L40</f>
        <v>3642</v>
      </c>
      <c r="M40" s="158">
        <f>'[6]Viec 09T-2017'!M40</f>
        <v>15</v>
      </c>
      <c r="N40" s="158">
        <f>'[6]Viec 09T-2017'!N40</f>
        <v>8</v>
      </c>
      <c r="O40" s="158">
        <f>'[6]Viec 09T-2017'!O40</f>
        <v>0</v>
      </c>
      <c r="P40" s="158">
        <f>'[6]Viec 09T-2017'!P40</f>
        <v>15</v>
      </c>
      <c r="Q40" s="158">
        <f>'[6]Viec 09T-2017'!Q40</f>
        <v>5272</v>
      </c>
      <c r="R40" s="333">
        <f t="shared" si="1"/>
        <v>8952</v>
      </c>
      <c r="S40" s="191">
        <f t="shared" si="2"/>
        <v>0.6086771586558911</v>
      </c>
      <c r="T40" s="334">
        <f t="shared" si="3"/>
        <v>3680</v>
      </c>
      <c r="U40" s="320">
        <v>2779</v>
      </c>
      <c r="V40" s="328">
        <f t="shared" si="4"/>
        <v>0.3242173443684779</v>
      </c>
      <c r="W40" s="328">
        <f t="shared" si="5"/>
        <v>0.6407740528754429</v>
      </c>
      <c r="X40" s="332">
        <f t="shared" si="11"/>
        <v>15</v>
      </c>
      <c r="Y40" s="320">
        <f t="shared" si="12"/>
        <v>45</v>
      </c>
      <c r="Z40" s="321">
        <v>8053</v>
      </c>
      <c r="AA40" s="321">
        <f t="shared" si="6"/>
        <v>6812</v>
      </c>
      <c r="AB40" s="321">
        <f t="shared" si="7"/>
        <v>0</v>
      </c>
      <c r="AC40" s="321">
        <f t="shared" si="8"/>
        <v>0</v>
      </c>
      <c r="AD40" s="321">
        <f t="shared" si="9"/>
        <v>0</v>
      </c>
      <c r="AE40" s="321">
        <f t="shared" si="10"/>
        <v>0</v>
      </c>
      <c r="AF40" s="335" t="b">
        <f>B41='[7]Viec 12T-2016'!B43</f>
        <v>1</v>
      </c>
    </row>
    <row r="41" spans="1:32" s="177" customFormat="1" ht="19.5" customHeight="1">
      <c r="A41" s="192">
        <v>28</v>
      </c>
      <c r="B41" s="156" t="str">
        <f>'[6]Viec 09T-2017'!B41</f>
        <v>Hậu Giang</v>
      </c>
      <c r="C41" s="158">
        <f>'[6]Viec 09T-2017'!C41</f>
        <v>8670</v>
      </c>
      <c r="D41" s="158">
        <v>3647</v>
      </c>
      <c r="E41" s="158">
        <v>5023</v>
      </c>
      <c r="F41" s="158">
        <f>'[6]Viec 09T-2017'!F41</f>
        <v>127</v>
      </c>
      <c r="G41" s="158">
        <f>'[6]Viec 09T-2017'!G41</f>
        <v>0</v>
      </c>
      <c r="H41" s="158">
        <f>'[6]Viec 09T-2017'!H41</f>
        <v>8543</v>
      </c>
      <c r="I41" s="158">
        <f>'[6]Viec 09T-2017'!I41</f>
        <v>7286</v>
      </c>
      <c r="J41" s="158">
        <f>'[6]Viec 09T-2017'!J41</f>
        <v>3857</v>
      </c>
      <c r="K41" s="158">
        <f>'[6]Viec 09T-2017'!K41</f>
        <v>148</v>
      </c>
      <c r="L41" s="158">
        <f>'[6]Viec 09T-2017'!L41</f>
        <v>3200</v>
      </c>
      <c r="M41" s="158">
        <f>'[6]Viec 09T-2017'!M41</f>
        <v>62</v>
      </c>
      <c r="N41" s="158">
        <f>'[6]Viec 09T-2017'!N41</f>
        <v>4</v>
      </c>
      <c r="O41" s="158">
        <f>'[6]Viec 09T-2017'!O41</f>
        <v>0</v>
      </c>
      <c r="P41" s="158">
        <f>'[6]Viec 09T-2017'!P41</f>
        <v>15</v>
      </c>
      <c r="Q41" s="158">
        <f>'[6]Viec 09T-2017'!Q41</f>
        <v>1257</v>
      </c>
      <c r="R41" s="333">
        <f t="shared" si="1"/>
        <v>4538</v>
      </c>
      <c r="S41" s="191">
        <f t="shared" si="2"/>
        <v>0.5496843261048586</v>
      </c>
      <c r="T41" s="334">
        <f t="shared" si="3"/>
        <v>3281</v>
      </c>
      <c r="U41" s="320">
        <v>2523</v>
      </c>
      <c r="V41" s="328">
        <f t="shared" si="4"/>
        <v>0.30043598890210066</v>
      </c>
      <c r="W41" s="328">
        <f t="shared" si="5"/>
        <v>0.8528619922743766</v>
      </c>
      <c r="X41" s="332">
        <f t="shared" si="11"/>
        <v>34</v>
      </c>
      <c r="Y41" s="320">
        <f t="shared" si="12"/>
        <v>60</v>
      </c>
      <c r="Z41" s="321">
        <v>3647</v>
      </c>
      <c r="AA41" s="321">
        <f t="shared" si="6"/>
        <v>5023</v>
      </c>
      <c r="AB41" s="321">
        <f t="shared" si="7"/>
        <v>0</v>
      </c>
      <c r="AC41" s="321">
        <f t="shared" si="8"/>
        <v>0</v>
      </c>
      <c r="AD41" s="321">
        <f t="shared" si="9"/>
        <v>0</v>
      </c>
      <c r="AE41" s="321">
        <f t="shared" si="10"/>
        <v>0</v>
      </c>
      <c r="AF41" s="335" t="b">
        <f>B42='[7]Viec 12T-2016'!B44</f>
        <v>1</v>
      </c>
    </row>
    <row r="42" spans="1:32" s="177" customFormat="1" ht="19.5" customHeight="1">
      <c r="A42" s="190">
        <v>29</v>
      </c>
      <c r="B42" s="156" t="str">
        <f>'[6]Viec 09T-2017'!B42</f>
        <v>Hòa Bình</v>
      </c>
      <c r="C42" s="158">
        <f>'[6]Viec 09T-2017'!C42</f>
        <v>3644</v>
      </c>
      <c r="D42" s="158">
        <v>585</v>
      </c>
      <c r="E42" s="158">
        <v>3059</v>
      </c>
      <c r="F42" s="158">
        <f>'[6]Viec 09T-2017'!F42</f>
        <v>64</v>
      </c>
      <c r="G42" s="158">
        <f>'[6]Viec 09T-2017'!G42</f>
        <v>0</v>
      </c>
      <c r="H42" s="158">
        <f>'[6]Viec 09T-2017'!H42</f>
        <v>3580</v>
      </c>
      <c r="I42" s="158">
        <f>'[6]Viec 09T-2017'!I42</f>
        <v>3114</v>
      </c>
      <c r="J42" s="158">
        <f>'[6]Viec 09T-2017'!J42</f>
        <v>2627</v>
      </c>
      <c r="K42" s="158">
        <f>'[6]Viec 09T-2017'!K42</f>
        <v>28</v>
      </c>
      <c r="L42" s="158">
        <f>'[6]Viec 09T-2017'!L42</f>
        <v>426</v>
      </c>
      <c r="M42" s="158">
        <f>'[6]Viec 09T-2017'!M42</f>
        <v>7</v>
      </c>
      <c r="N42" s="158">
        <f>'[6]Viec 09T-2017'!N42</f>
        <v>2</v>
      </c>
      <c r="O42" s="158">
        <f>'[6]Viec 09T-2017'!O42</f>
        <v>0</v>
      </c>
      <c r="P42" s="158">
        <f>'[6]Viec 09T-2017'!P42</f>
        <v>24</v>
      </c>
      <c r="Q42" s="158">
        <f>'[6]Viec 09T-2017'!Q42</f>
        <v>466</v>
      </c>
      <c r="R42" s="333">
        <f t="shared" si="1"/>
        <v>925</v>
      </c>
      <c r="S42" s="191">
        <f t="shared" si="2"/>
        <v>0.8526011560693642</v>
      </c>
      <c r="T42" s="334">
        <f t="shared" si="3"/>
        <v>459</v>
      </c>
      <c r="U42" s="320">
        <v>159</v>
      </c>
      <c r="V42" s="328">
        <f t="shared" si="4"/>
        <v>1.8867924528301887</v>
      </c>
      <c r="W42" s="328">
        <f t="shared" si="5"/>
        <v>0.8698324022346369</v>
      </c>
      <c r="X42" s="332">
        <f t="shared" si="11"/>
        <v>54</v>
      </c>
      <c r="Y42" s="320">
        <f t="shared" si="12"/>
        <v>4</v>
      </c>
      <c r="Z42" s="321">
        <v>585</v>
      </c>
      <c r="AA42" s="321">
        <f t="shared" si="6"/>
        <v>3059</v>
      </c>
      <c r="AB42" s="321">
        <f t="shared" si="7"/>
        <v>0</v>
      </c>
      <c r="AC42" s="321">
        <f t="shared" si="8"/>
        <v>0</v>
      </c>
      <c r="AD42" s="321">
        <f t="shared" si="9"/>
        <v>0</v>
      </c>
      <c r="AE42" s="321">
        <f t="shared" si="10"/>
        <v>0</v>
      </c>
      <c r="AF42" s="335" t="b">
        <f>B43='[7]Viec 12T-2016'!B45</f>
        <v>1</v>
      </c>
    </row>
    <row r="43" spans="1:32" s="177" customFormat="1" ht="19.5" customHeight="1">
      <c r="A43" s="192">
        <v>30</v>
      </c>
      <c r="B43" s="156" t="str">
        <f>'[6]Viec 09T-2017'!B43</f>
        <v>Hồ Chí Minh</v>
      </c>
      <c r="C43" s="158">
        <f>'[6]Viec 09T-2017'!C43</f>
        <v>86549</v>
      </c>
      <c r="D43" s="158">
        <v>35230</v>
      </c>
      <c r="E43" s="158">
        <v>51319</v>
      </c>
      <c r="F43" s="158">
        <f>'[6]Viec 09T-2017'!F43</f>
        <v>963</v>
      </c>
      <c r="G43" s="158">
        <f>'[6]Viec 09T-2017'!G43</f>
        <v>0</v>
      </c>
      <c r="H43" s="158">
        <f>'[6]Viec 09T-2017'!H43</f>
        <v>85586</v>
      </c>
      <c r="I43" s="158">
        <f>'[6]Viec 09T-2017'!I43</f>
        <v>68627</v>
      </c>
      <c r="J43" s="158">
        <f>'[6]Viec 09T-2017'!J43</f>
        <v>38907</v>
      </c>
      <c r="K43" s="158">
        <f>'[6]Viec 09T-2017'!K43</f>
        <v>741</v>
      </c>
      <c r="L43" s="158">
        <f>'[6]Viec 09T-2017'!L43</f>
        <v>27803</v>
      </c>
      <c r="M43" s="158">
        <f>'[6]Viec 09T-2017'!M43</f>
        <v>748</v>
      </c>
      <c r="N43" s="158">
        <f>'[6]Viec 09T-2017'!N43</f>
        <v>96</v>
      </c>
      <c r="O43" s="158">
        <f>'[6]Viec 09T-2017'!O43</f>
        <v>1</v>
      </c>
      <c r="P43" s="158">
        <f>'[6]Viec 09T-2017'!P43</f>
        <v>331</v>
      </c>
      <c r="Q43" s="158">
        <f>'[6]Viec 09T-2017'!Q43</f>
        <v>16959</v>
      </c>
      <c r="R43" s="333">
        <f t="shared" si="1"/>
        <v>45938</v>
      </c>
      <c r="S43" s="191">
        <f aca="true" t="shared" si="13" ref="S43:S76">(J43+K43)/I43</f>
        <v>0.5777317965232343</v>
      </c>
      <c r="T43" s="334">
        <f aca="true" t="shared" si="14" ref="T43:T76">L43+M43+N43+O43+P43</f>
        <v>28979</v>
      </c>
      <c r="U43" s="320">
        <v>18841</v>
      </c>
      <c r="V43" s="328">
        <f aca="true" t="shared" si="15" ref="V43:V74">(T43-U43)/U43</f>
        <v>0.5380818427896609</v>
      </c>
      <c r="W43" s="328">
        <f aca="true" t="shared" si="16" ref="W43:W76">I43/H43</f>
        <v>0.8018484331549552</v>
      </c>
      <c r="X43" s="332">
        <f t="shared" si="11"/>
        <v>1</v>
      </c>
      <c r="Y43" s="320">
        <f t="shared" si="12"/>
        <v>55</v>
      </c>
      <c r="Z43" s="321">
        <v>35230</v>
      </c>
      <c r="AA43" s="321">
        <f aca="true" t="shared" si="17" ref="AA43:AA74">C43-Z43</f>
        <v>51319</v>
      </c>
      <c r="AB43" s="321">
        <f aca="true" t="shared" si="18" ref="AB43:AB76">C43-D43-E43</f>
        <v>0</v>
      </c>
      <c r="AC43" s="321">
        <f aca="true" t="shared" si="19" ref="AC43:AC76">C43-F43-H43</f>
        <v>0</v>
      </c>
      <c r="AD43" s="321">
        <f aca="true" t="shared" si="20" ref="AD43:AD76">H43-I43-Q43</f>
        <v>0</v>
      </c>
      <c r="AE43" s="321">
        <f aca="true" t="shared" si="21" ref="AE43:AE76">I43-J43-K43-L43-M43-N43-O43-P43</f>
        <v>0</v>
      </c>
      <c r="AF43" s="335" t="b">
        <f>B44='[7]Viec 12T-2016'!B46</f>
        <v>1</v>
      </c>
    </row>
    <row r="44" spans="1:32" s="177" customFormat="1" ht="19.5" customHeight="1">
      <c r="A44" s="190">
        <v>31</v>
      </c>
      <c r="B44" s="156" t="str">
        <f>'[6]Viec 09T-2017'!B44</f>
        <v>Hưng Yên</v>
      </c>
      <c r="C44" s="158">
        <f>'[6]Viec 09T-2017'!C44</f>
        <v>5591</v>
      </c>
      <c r="D44" s="158">
        <v>1874</v>
      </c>
      <c r="E44" s="158">
        <v>3717</v>
      </c>
      <c r="F44" s="158">
        <f>'[6]Viec 09T-2017'!F44</f>
        <v>104</v>
      </c>
      <c r="G44" s="158">
        <f>'[6]Viec 09T-2017'!G44</f>
        <v>5</v>
      </c>
      <c r="H44" s="158">
        <f>'[6]Viec 09T-2017'!H44</f>
        <v>5487</v>
      </c>
      <c r="I44" s="158">
        <f>'[6]Viec 09T-2017'!I44</f>
        <v>4360</v>
      </c>
      <c r="J44" s="158">
        <f>'[6]Viec 09T-2017'!J44</f>
        <v>3256</v>
      </c>
      <c r="K44" s="158">
        <f>'[6]Viec 09T-2017'!K44</f>
        <v>66</v>
      </c>
      <c r="L44" s="158">
        <f>'[6]Viec 09T-2017'!L44</f>
        <v>986</v>
      </c>
      <c r="M44" s="158">
        <f>'[6]Viec 09T-2017'!M44</f>
        <v>4</v>
      </c>
      <c r="N44" s="158">
        <f>'[6]Viec 09T-2017'!N44</f>
        <v>12</v>
      </c>
      <c r="O44" s="158">
        <f>'[6]Viec 09T-2017'!O44</f>
        <v>0</v>
      </c>
      <c r="P44" s="158">
        <f>'[6]Viec 09T-2017'!P44</f>
        <v>36</v>
      </c>
      <c r="Q44" s="158">
        <f>'[6]Viec 09T-2017'!Q44</f>
        <v>1127</v>
      </c>
      <c r="R44" s="333">
        <f aca="true" t="shared" si="22" ref="R44:R75">L44+M44+N44+O44+P44+Q44</f>
        <v>2165</v>
      </c>
      <c r="S44" s="191">
        <f t="shared" si="13"/>
        <v>0.7619266055045871</v>
      </c>
      <c r="T44" s="334">
        <f t="shared" si="14"/>
        <v>1038</v>
      </c>
      <c r="U44" s="320">
        <v>634</v>
      </c>
      <c r="V44" s="328">
        <f t="shared" si="15"/>
        <v>0.637223974763407</v>
      </c>
      <c r="W44" s="328">
        <f t="shared" si="16"/>
        <v>0.7946054310187717</v>
      </c>
      <c r="X44" s="332">
        <f t="shared" si="11"/>
        <v>44</v>
      </c>
      <c r="Y44" s="320">
        <f t="shared" si="12"/>
        <v>19</v>
      </c>
      <c r="Z44" s="321">
        <v>1874</v>
      </c>
      <c r="AA44" s="321">
        <f t="shared" si="17"/>
        <v>3717</v>
      </c>
      <c r="AB44" s="321">
        <f t="shared" si="18"/>
        <v>0</v>
      </c>
      <c r="AC44" s="321">
        <f t="shared" si="19"/>
        <v>0</v>
      </c>
      <c r="AD44" s="321">
        <f t="shared" si="20"/>
        <v>0</v>
      </c>
      <c r="AE44" s="321">
        <f t="shared" si="21"/>
        <v>0</v>
      </c>
      <c r="AF44" s="335" t="b">
        <f>B45='[7]Viec 12T-2016'!B47</f>
        <v>1</v>
      </c>
    </row>
    <row r="45" spans="1:32" s="177" customFormat="1" ht="19.5" customHeight="1">
      <c r="A45" s="192">
        <v>32</v>
      </c>
      <c r="B45" s="156" t="str">
        <f>'[6]Viec 09T-2017'!B45</f>
        <v>Kiên Giang</v>
      </c>
      <c r="C45" s="158">
        <f>'[6]Viec 09T-2017'!C45</f>
        <v>18365</v>
      </c>
      <c r="D45" s="158">
        <v>7120</v>
      </c>
      <c r="E45" s="158">
        <v>11245</v>
      </c>
      <c r="F45" s="158">
        <f>'[6]Viec 09T-2017'!F45</f>
        <v>179</v>
      </c>
      <c r="G45" s="158">
        <f>'[6]Viec 09T-2017'!G45</f>
        <v>1</v>
      </c>
      <c r="H45" s="158">
        <f>'[6]Viec 09T-2017'!H45</f>
        <v>18186</v>
      </c>
      <c r="I45" s="158">
        <f>'[6]Viec 09T-2017'!I45</f>
        <v>14625</v>
      </c>
      <c r="J45" s="158">
        <f>'[6]Viec 09T-2017'!J45</f>
        <v>8777</v>
      </c>
      <c r="K45" s="158">
        <f>'[6]Viec 09T-2017'!K45</f>
        <v>321</v>
      </c>
      <c r="L45" s="158">
        <f>'[6]Viec 09T-2017'!L45</f>
        <v>5382</v>
      </c>
      <c r="M45" s="158">
        <f>'[6]Viec 09T-2017'!M45</f>
        <v>100</v>
      </c>
      <c r="N45" s="158">
        <f>'[6]Viec 09T-2017'!N45</f>
        <v>7</v>
      </c>
      <c r="O45" s="158">
        <f>'[6]Viec 09T-2017'!O45</f>
        <v>4</v>
      </c>
      <c r="P45" s="158">
        <f>'[6]Viec 09T-2017'!P45</f>
        <v>34</v>
      </c>
      <c r="Q45" s="158">
        <f>'[6]Viec 09T-2017'!Q45</f>
        <v>3561</v>
      </c>
      <c r="R45" s="333">
        <f t="shared" si="22"/>
        <v>9088</v>
      </c>
      <c r="S45" s="191">
        <f t="shared" si="13"/>
        <v>0.6220854700854701</v>
      </c>
      <c r="T45" s="334">
        <f t="shared" si="14"/>
        <v>5527</v>
      </c>
      <c r="U45" s="320">
        <v>3967</v>
      </c>
      <c r="V45" s="328">
        <f t="shared" si="15"/>
        <v>0.39324426518779937</v>
      </c>
      <c r="W45" s="328">
        <f t="shared" si="16"/>
        <v>0.8041900362916529</v>
      </c>
      <c r="X45" s="332">
        <f t="shared" si="11"/>
        <v>8</v>
      </c>
      <c r="Y45" s="320">
        <f t="shared" si="12"/>
        <v>41</v>
      </c>
      <c r="Z45" s="321">
        <v>7120</v>
      </c>
      <c r="AA45" s="321">
        <f t="shared" si="17"/>
        <v>11245</v>
      </c>
      <c r="AB45" s="321">
        <f t="shared" si="18"/>
        <v>0</v>
      </c>
      <c r="AC45" s="321">
        <f t="shared" si="19"/>
        <v>0</v>
      </c>
      <c r="AD45" s="321">
        <f t="shared" si="20"/>
        <v>0</v>
      </c>
      <c r="AE45" s="321">
        <f t="shared" si="21"/>
        <v>0</v>
      </c>
      <c r="AF45" s="335" t="b">
        <f>B46='[7]Viec 12T-2016'!B48</f>
        <v>1</v>
      </c>
    </row>
    <row r="46" spans="1:32" s="177" customFormat="1" ht="19.5" customHeight="1">
      <c r="A46" s="190">
        <v>33</v>
      </c>
      <c r="B46" s="156" t="str">
        <f>'[6]Viec 09T-2017'!B46</f>
        <v>Kon Tum</v>
      </c>
      <c r="C46" s="158">
        <f>'[6]Viec 09T-2017'!C46</f>
        <v>3290</v>
      </c>
      <c r="D46" s="158">
        <v>896</v>
      </c>
      <c r="E46" s="158">
        <v>2394</v>
      </c>
      <c r="F46" s="158">
        <f>'[6]Viec 09T-2017'!F46</f>
        <v>48</v>
      </c>
      <c r="G46" s="158">
        <f>'[6]Viec 09T-2017'!G46</f>
        <v>23</v>
      </c>
      <c r="H46" s="158">
        <f>'[6]Viec 09T-2017'!H46</f>
        <v>3242</v>
      </c>
      <c r="I46" s="158">
        <f>'[6]Viec 09T-2017'!I46</f>
        <v>2692</v>
      </c>
      <c r="J46" s="158">
        <f>'[6]Viec 09T-2017'!J46</f>
        <v>2036</v>
      </c>
      <c r="K46" s="158">
        <f>'[6]Viec 09T-2017'!K46</f>
        <v>29</v>
      </c>
      <c r="L46" s="158">
        <f>'[6]Viec 09T-2017'!L46</f>
        <v>590</v>
      </c>
      <c r="M46" s="158">
        <f>'[6]Viec 09T-2017'!M46</f>
        <v>34</v>
      </c>
      <c r="N46" s="158">
        <f>'[6]Viec 09T-2017'!N46</f>
        <v>3</v>
      </c>
      <c r="O46" s="158">
        <f>'[6]Viec 09T-2017'!O46</f>
        <v>0</v>
      </c>
      <c r="P46" s="158">
        <f>'[6]Viec 09T-2017'!P46</f>
        <v>0</v>
      </c>
      <c r="Q46" s="158">
        <f>'[6]Viec 09T-2017'!Q46</f>
        <v>550</v>
      </c>
      <c r="R46" s="333">
        <f t="shared" si="22"/>
        <v>1177</v>
      </c>
      <c r="S46" s="191">
        <f t="shared" si="13"/>
        <v>0.7670876671619614</v>
      </c>
      <c r="T46" s="334">
        <f t="shared" si="14"/>
        <v>627</v>
      </c>
      <c r="U46" s="320">
        <v>434</v>
      </c>
      <c r="V46" s="328">
        <f t="shared" si="15"/>
        <v>0.4447004608294931</v>
      </c>
      <c r="W46" s="328">
        <f t="shared" si="16"/>
        <v>0.8303516347933374</v>
      </c>
      <c r="X46" s="332">
        <f t="shared" si="11"/>
        <v>55</v>
      </c>
      <c r="Y46" s="320">
        <f t="shared" si="12"/>
        <v>18</v>
      </c>
      <c r="Z46" s="321">
        <v>896</v>
      </c>
      <c r="AA46" s="321">
        <f t="shared" si="17"/>
        <v>2394</v>
      </c>
      <c r="AB46" s="321">
        <f t="shared" si="18"/>
        <v>0</v>
      </c>
      <c r="AC46" s="321">
        <f t="shared" si="19"/>
        <v>0</v>
      </c>
      <c r="AD46" s="321">
        <f t="shared" si="20"/>
        <v>0</v>
      </c>
      <c r="AE46" s="321">
        <f t="shared" si="21"/>
        <v>0</v>
      </c>
      <c r="AF46" s="335" t="b">
        <f>B47='[7]Viec 12T-2016'!B49</f>
        <v>1</v>
      </c>
    </row>
    <row r="47" spans="1:32" s="177" customFormat="1" ht="19.5" customHeight="1">
      <c r="A47" s="192">
        <v>34</v>
      </c>
      <c r="B47" s="156" t="str">
        <f>'[6]Viec 09T-2017'!B47</f>
        <v>Khánh Hòa</v>
      </c>
      <c r="C47" s="158">
        <f>'[6]Viec 09T-2017'!C47</f>
        <v>11568</v>
      </c>
      <c r="D47" s="158">
        <v>4760</v>
      </c>
      <c r="E47" s="158">
        <v>6808</v>
      </c>
      <c r="F47" s="158">
        <f>'[6]Viec 09T-2017'!F47</f>
        <v>41</v>
      </c>
      <c r="G47" s="158">
        <f>'[6]Viec 09T-2017'!G47</f>
        <v>12</v>
      </c>
      <c r="H47" s="158">
        <f>'[6]Viec 09T-2017'!H47</f>
        <v>11527</v>
      </c>
      <c r="I47" s="158">
        <f>'[6]Viec 09T-2017'!I47</f>
        <v>9254</v>
      </c>
      <c r="J47" s="158">
        <f>'[6]Viec 09T-2017'!J47</f>
        <v>5499</v>
      </c>
      <c r="K47" s="158">
        <f>'[6]Viec 09T-2017'!K47</f>
        <v>113</v>
      </c>
      <c r="L47" s="158">
        <f>'[6]Viec 09T-2017'!L47</f>
        <v>3589</v>
      </c>
      <c r="M47" s="158">
        <f>'[6]Viec 09T-2017'!M47</f>
        <v>41</v>
      </c>
      <c r="N47" s="158">
        <f>'[6]Viec 09T-2017'!N47</f>
        <v>4</v>
      </c>
      <c r="O47" s="158">
        <f>'[6]Viec 09T-2017'!O47</f>
        <v>0</v>
      </c>
      <c r="P47" s="158">
        <f>'[6]Viec 09T-2017'!P47</f>
        <v>8</v>
      </c>
      <c r="Q47" s="158">
        <f>'[6]Viec 09T-2017'!Q47</f>
        <v>2273</v>
      </c>
      <c r="R47" s="333">
        <f t="shared" si="22"/>
        <v>5915</v>
      </c>
      <c r="S47" s="191">
        <f t="shared" si="13"/>
        <v>0.6064404581802464</v>
      </c>
      <c r="T47" s="334">
        <f t="shared" si="14"/>
        <v>3642</v>
      </c>
      <c r="U47" s="320">
        <v>2274</v>
      </c>
      <c r="V47" s="328">
        <f t="shared" si="15"/>
        <v>0.6015831134564644</v>
      </c>
      <c r="W47" s="328">
        <f t="shared" si="16"/>
        <v>0.8028107920534397</v>
      </c>
      <c r="X47" s="332">
        <f t="shared" si="11"/>
        <v>25</v>
      </c>
      <c r="Y47" s="320">
        <f t="shared" si="12"/>
        <v>46</v>
      </c>
      <c r="Z47" s="321">
        <v>4760</v>
      </c>
      <c r="AA47" s="321">
        <f t="shared" si="17"/>
        <v>6808</v>
      </c>
      <c r="AB47" s="321">
        <f t="shared" si="18"/>
        <v>0</v>
      </c>
      <c r="AC47" s="321">
        <f t="shared" si="19"/>
        <v>0</v>
      </c>
      <c r="AD47" s="321">
        <f t="shared" si="20"/>
        <v>0</v>
      </c>
      <c r="AE47" s="321">
        <f t="shared" si="21"/>
        <v>0</v>
      </c>
      <c r="AF47" s="335" t="b">
        <f>B48='[7]Viec 12T-2016'!B50</f>
        <v>1</v>
      </c>
    </row>
    <row r="48" spans="1:32" s="177" customFormat="1" ht="19.5" customHeight="1">
      <c r="A48" s="190">
        <v>35</v>
      </c>
      <c r="B48" s="156" t="str">
        <f>'[6]Viec 09T-2017'!B48</f>
        <v>Lai Châu</v>
      </c>
      <c r="C48" s="158">
        <f>'[6]Viec 09T-2017'!C48</f>
        <v>1518</v>
      </c>
      <c r="D48" s="158">
        <v>230</v>
      </c>
      <c r="E48" s="158">
        <v>1288</v>
      </c>
      <c r="F48" s="158">
        <f>'[6]Viec 09T-2017'!F48</f>
        <v>24</v>
      </c>
      <c r="G48" s="158">
        <f>'[6]Viec 09T-2017'!G48</f>
        <v>0</v>
      </c>
      <c r="H48" s="158">
        <f>'[6]Viec 09T-2017'!H48</f>
        <v>1494</v>
      </c>
      <c r="I48" s="158">
        <f>'[6]Viec 09T-2017'!I48</f>
        <v>1312</v>
      </c>
      <c r="J48" s="158">
        <f>'[6]Viec 09T-2017'!J48</f>
        <v>1151</v>
      </c>
      <c r="K48" s="158">
        <f>'[6]Viec 09T-2017'!K48</f>
        <v>7</v>
      </c>
      <c r="L48" s="158">
        <f>'[6]Viec 09T-2017'!L48</f>
        <v>152</v>
      </c>
      <c r="M48" s="158">
        <f>'[6]Viec 09T-2017'!M48</f>
        <v>1</v>
      </c>
      <c r="N48" s="158">
        <f>'[6]Viec 09T-2017'!N48</f>
        <v>0</v>
      </c>
      <c r="O48" s="158">
        <f>'[6]Viec 09T-2017'!O48</f>
        <v>0</v>
      </c>
      <c r="P48" s="158">
        <f>'[6]Viec 09T-2017'!P48</f>
        <v>1</v>
      </c>
      <c r="Q48" s="158">
        <f>'[6]Viec 09T-2017'!Q48</f>
        <v>182</v>
      </c>
      <c r="R48" s="333">
        <f t="shared" si="22"/>
        <v>336</v>
      </c>
      <c r="S48" s="191">
        <f t="shared" si="13"/>
        <v>0.8826219512195121</v>
      </c>
      <c r="T48" s="334">
        <f t="shared" si="14"/>
        <v>154</v>
      </c>
      <c r="U48" s="320">
        <v>61</v>
      </c>
      <c r="V48" s="328">
        <f t="shared" si="15"/>
        <v>1.5245901639344261</v>
      </c>
      <c r="W48" s="328">
        <f t="shared" si="16"/>
        <v>0.8781793842034806</v>
      </c>
      <c r="X48" s="332">
        <f t="shared" si="11"/>
        <v>63</v>
      </c>
      <c r="Y48" s="320">
        <f t="shared" si="12"/>
        <v>2</v>
      </c>
      <c r="Z48" s="321">
        <v>230</v>
      </c>
      <c r="AA48" s="321">
        <f t="shared" si="17"/>
        <v>1288</v>
      </c>
      <c r="AB48" s="321">
        <f t="shared" si="18"/>
        <v>0</v>
      </c>
      <c r="AC48" s="321">
        <f t="shared" si="19"/>
        <v>0</v>
      </c>
      <c r="AD48" s="321">
        <f t="shared" si="20"/>
        <v>0</v>
      </c>
      <c r="AE48" s="321">
        <f t="shared" si="21"/>
        <v>0</v>
      </c>
      <c r="AF48" s="335" t="b">
        <f>B49='[7]Viec 12T-2016'!B51</f>
        <v>1</v>
      </c>
    </row>
    <row r="49" spans="1:32" s="177" customFormat="1" ht="19.5" customHeight="1">
      <c r="A49" s="192">
        <v>36</v>
      </c>
      <c r="B49" s="156" t="str">
        <f>'[6]Viec 09T-2017'!B49</f>
        <v>Lạng Sơn</v>
      </c>
      <c r="C49" s="158">
        <f>'[6]Viec 09T-2017'!C49</f>
        <v>5026</v>
      </c>
      <c r="D49" s="158">
        <v>1513</v>
      </c>
      <c r="E49" s="158">
        <v>3513</v>
      </c>
      <c r="F49" s="158">
        <f>'[6]Viec 09T-2017'!F49</f>
        <v>131</v>
      </c>
      <c r="G49" s="158">
        <f>'[6]Viec 09T-2017'!G49</f>
        <v>0</v>
      </c>
      <c r="H49" s="158">
        <f>'[6]Viec 09T-2017'!H49</f>
        <v>4895</v>
      </c>
      <c r="I49" s="158">
        <f>'[6]Viec 09T-2017'!I49</f>
        <v>3908</v>
      </c>
      <c r="J49" s="158">
        <f>'[6]Viec 09T-2017'!J49</f>
        <v>2935</v>
      </c>
      <c r="K49" s="158">
        <f>'[6]Viec 09T-2017'!K49</f>
        <v>40</v>
      </c>
      <c r="L49" s="158">
        <f>'[6]Viec 09T-2017'!L49</f>
        <v>917</v>
      </c>
      <c r="M49" s="158">
        <f>'[6]Viec 09T-2017'!M49</f>
        <v>3</v>
      </c>
      <c r="N49" s="158">
        <f>'[6]Viec 09T-2017'!N49</f>
        <v>8</v>
      </c>
      <c r="O49" s="158">
        <f>'[6]Viec 09T-2017'!O49</f>
        <v>0</v>
      </c>
      <c r="P49" s="158">
        <f>'[6]Viec 09T-2017'!P49</f>
        <v>5</v>
      </c>
      <c r="Q49" s="158">
        <f>'[6]Viec 09T-2017'!Q49</f>
        <v>987</v>
      </c>
      <c r="R49" s="333">
        <f t="shared" si="22"/>
        <v>1920</v>
      </c>
      <c r="S49" s="191">
        <f t="shared" si="13"/>
        <v>0.7612589559877175</v>
      </c>
      <c r="T49" s="334">
        <f t="shared" si="14"/>
        <v>933</v>
      </c>
      <c r="U49" s="320">
        <v>531</v>
      </c>
      <c r="V49" s="328">
        <f t="shared" si="15"/>
        <v>0.7570621468926554</v>
      </c>
      <c r="W49" s="328">
        <f t="shared" si="16"/>
        <v>0.7983656792645557</v>
      </c>
      <c r="X49" s="332">
        <f t="shared" si="11"/>
        <v>47</v>
      </c>
      <c r="Y49" s="320">
        <f t="shared" si="12"/>
        <v>20</v>
      </c>
      <c r="Z49" s="321">
        <v>1513</v>
      </c>
      <c r="AA49" s="321">
        <f t="shared" si="17"/>
        <v>3513</v>
      </c>
      <c r="AB49" s="321">
        <f t="shared" si="18"/>
        <v>0</v>
      </c>
      <c r="AC49" s="321">
        <f t="shared" si="19"/>
        <v>0</v>
      </c>
      <c r="AD49" s="321">
        <f t="shared" si="20"/>
        <v>0</v>
      </c>
      <c r="AE49" s="321">
        <f t="shared" si="21"/>
        <v>0</v>
      </c>
      <c r="AF49" s="335" t="b">
        <f>B50='[7]Viec 12T-2016'!B52</f>
        <v>1</v>
      </c>
    </row>
    <row r="50" spans="1:32" s="177" customFormat="1" ht="19.5" customHeight="1">
      <c r="A50" s="190">
        <v>37</v>
      </c>
      <c r="B50" s="156" t="str">
        <f>'[6]Viec 09T-2017'!B50</f>
        <v>Lào Cai</v>
      </c>
      <c r="C50" s="158">
        <f>'[6]Viec 09T-2017'!C50</f>
        <v>4027</v>
      </c>
      <c r="D50" s="158">
        <v>1213</v>
      </c>
      <c r="E50" s="158">
        <v>2814</v>
      </c>
      <c r="F50" s="158">
        <f>'[6]Viec 09T-2017'!F50</f>
        <v>16</v>
      </c>
      <c r="G50" s="158">
        <f>'[6]Viec 09T-2017'!G50</f>
        <v>5</v>
      </c>
      <c r="H50" s="158">
        <f>'[6]Viec 09T-2017'!H50</f>
        <v>4011</v>
      </c>
      <c r="I50" s="158">
        <f>'[6]Viec 09T-2017'!I50</f>
        <v>3187</v>
      </c>
      <c r="J50" s="158">
        <f>'[6]Viec 09T-2017'!J50</f>
        <v>2634</v>
      </c>
      <c r="K50" s="158">
        <f>'[6]Viec 09T-2017'!K50</f>
        <v>59</v>
      </c>
      <c r="L50" s="158">
        <f>'[6]Viec 09T-2017'!L50</f>
        <v>487</v>
      </c>
      <c r="M50" s="158">
        <f>'[6]Viec 09T-2017'!M50</f>
        <v>5</v>
      </c>
      <c r="N50" s="158">
        <f>'[6]Viec 09T-2017'!N50</f>
        <v>0</v>
      </c>
      <c r="O50" s="158">
        <f>'[6]Viec 09T-2017'!O50</f>
        <v>0</v>
      </c>
      <c r="P50" s="158">
        <f>'[6]Viec 09T-2017'!P50</f>
        <v>2</v>
      </c>
      <c r="Q50" s="158">
        <f>'[6]Viec 09T-2017'!Q50</f>
        <v>824</v>
      </c>
      <c r="R50" s="333">
        <f t="shared" si="22"/>
        <v>1318</v>
      </c>
      <c r="S50" s="191">
        <f t="shared" si="13"/>
        <v>0.8449952933793536</v>
      </c>
      <c r="T50" s="334">
        <f t="shared" si="14"/>
        <v>494</v>
      </c>
      <c r="U50" s="320">
        <v>317</v>
      </c>
      <c r="V50" s="328">
        <f t="shared" si="15"/>
        <v>0.5583596214511041</v>
      </c>
      <c r="W50" s="328">
        <f t="shared" si="16"/>
        <v>0.7945649463974072</v>
      </c>
      <c r="X50" s="332">
        <f t="shared" si="11"/>
        <v>52</v>
      </c>
      <c r="Y50" s="320">
        <f t="shared" si="12"/>
        <v>6</v>
      </c>
      <c r="Z50" s="321">
        <v>1213</v>
      </c>
      <c r="AA50" s="321">
        <f t="shared" si="17"/>
        <v>2814</v>
      </c>
      <c r="AB50" s="321">
        <f t="shared" si="18"/>
        <v>0</v>
      </c>
      <c r="AC50" s="321">
        <f t="shared" si="19"/>
        <v>0</v>
      </c>
      <c r="AD50" s="321">
        <f t="shared" si="20"/>
        <v>0</v>
      </c>
      <c r="AE50" s="321">
        <f t="shared" si="21"/>
        <v>0</v>
      </c>
      <c r="AF50" s="335" t="b">
        <f>B51='[7]Viec 12T-2016'!B53</f>
        <v>1</v>
      </c>
    </row>
    <row r="51" spans="1:32" s="177" customFormat="1" ht="19.5" customHeight="1">
      <c r="A51" s="192">
        <v>38</v>
      </c>
      <c r="B51" s="156" t="str">
        <f>'[6]Viec 09T-2017'!B51</f>
        <v>Lâm Đồng</v>
      </c>
      <c r="C51" s="158">
        <f>'[6]Viec 09T-2017'!C51</f>
        <v>11794</v>
      </c>
      <c r="D51" s="158">
        <v>5330</v>
      </c>
      <c r="E51" s="158">
        <v>6464</v>
      </c>
      <c r="F51" s="158">
        <f>'[6]Viec 09T-2017'!F51</f>
        <v>81</v>
      </c>
      <c r="G51" s="158">
        <f>'[6]Viec 09T-2017'!G51</f>
        <v>0</v>
      </c>
      <c r="H51" s="158">
        <f>'[6]Viec 09T-2017'!H51</f>
        <v>11713</v>
      </c>
      <c r="I51" s="158">
        <f>'[6]Viec 09T-2017'!I51</f>
        <v>9188</v>
      </c>
      <c r="J51" s="158">
        <f>'[6]Viec 09T-2017'!J51</f>
        <v>5178</v>
      </c>
      <c r="K51" s="158">
        <f>'[6]Viec 09T-2017'!K51</f>
        <v>245</v>
      </c>
      <c r="L51" s="158">
        <f>'[6]Viec 09T-2017'!L51</f>
        <v>3664</v>
      </c>
      <c r="M51" s="158">
        <f>'[6]Viec 09T-2017'!M51</f>
        <v>48</v>
      </c>
      <c r="N51" s="158">
        <f>'[6]Viec 09T-2017'!N51</f>
        <v>4</v>
      </c>
      <c r="O51" s="158">
        <f>'[6]Viec 09T-2017'!O51</f>
        <v>0</v>
      </c>
      <c r="P51" s="158">
        <f>'[6]Viec 09T-2017'!P51</f>
        <v>49</v>
      </c>
      <c r="Q51" s="158">
        <f>'[6]Viec 09T-2017'!Q51</f>
        <v>2525</v>
      </c>
      <c r="R51" s="333">
        <f t="shared" si="22"/>
        <v>6290</v>
      </c>
      <c r="S51" s="191">
        <f t="shared" si="13"/>
        <v>0.5902263822377013</v>
      </c>
      <c r="T51" s="334">
        <f t="shared" si="14"/>
        <v>3765</v>
      </c>
      <c r="U51" s="320">
        <v>2838</v>
      </c>
      <c r="V51" s="328">
        <f t="shared" si="15"/>
        <v>0.3266384778012685</v>
      </c>
      <c r="W51" s="328">
        <f t="shared" si="16"/>
        <v>0.7844275591223427</v>
      </c>
      <c r="X51" s="332">
        <f t="shared" si="11"/>
        <v>24</v>
      </c>
      <c r="Y51" s="320">
        <f t="shared" si="12"/>
        <v>52</v>
      </c>
      <c r="Z51" s="321">
        <v>5330</v>
      </c>
      <c r="AA51" s="321">
        <f t="shared" si="17"/>
        <v>6464</v>
      </c>
      <c r="AB51" s="321">
        <f t="shared" si="18"/>
        <v>0</v>
      </c>
      <c r="AC51" s="321">
        <f t="shared" si="19"/>
        <v>0</v>
      </c>
      <c r="AD51" s="321">
        <f t="shared" si="20"/>
        <v>0</v>
      </c>
      <c r="AE51" s="321">
        <f t="shared" si="21"/>
        <v>0</v>
      </c>
      <c r="AF51" s="335" t="b">
        <f>B52='[7]Viec 12T-2016'!B54</f>
        <v>1</v>
      </c>
    </row>
    <row r="52" spans="1:32" s="177" customFormat="1" ht="19.5" customHeight="1">
      <c r="A52" s="190">
        <v>39</v>
      </c>
      <c r="B52" s="156" t="str">
        <f>'[6]Viec 09T-2017'!B52</f>
        <v>Long An</v>
      </c>
      <c r="C52" s="158">
        <f>'[6]Viec 09T-2017'!C52</f>
        <v>26077</v>
      </c>
      <c r="D52" s="158">
        <v>13048</v>
      </c>
      <c r="E52" s="158">
        <v>13029</v>
      </c>
      <c r="F52" s="158">
        <f>'[6]Viec 09T-2017'!F52</f>
        <v>168</v>
      </c>
      <c r="G52" s="158">
        <f>'[6]Viec 09T-2017'!G52</f>
        <v>63</v>
      </c>
      <c r="H52" s="158">
        <f>'[6]Viec 09T-2017'!H52</f>
        <v>25909</v>
      </c>
      <c r="I52" s="158">
        <f>'[6]Viec 09T-2017'!I52</f>
        <v>20346</v>
      </c>
      <c r="J52" s="158">
        <f>'[6]Viec 09T-2017'!J52</f>
        <v>10004</v>
      </c>
      <c r="K52" s="158">
        <f>'[6]Viec 09T-2017'!K52</f>
        <v>320</v>
      </c>
      <c r="L52" s="158">
        <f>'[6]Viec 09T-2017'!L52</f>
        <v>9669</v>
      </c>
      <c r="M52" s="158">
        <f>'[6]Viec 09T-2017'!M52</f>
        <v>303</v>
      </c>
      <c r="N52" s="158">
        <f>'[6]Viec 09T-2017'!N52</f>
        <v>22</v>
      </c>
      <c r="O52" s="158">
        <f>'[6]Viec 09T-2017'!O52</f>
        <v>0</v>
      </c>
      <c r="P52" s="158">
        <f>'[6]Viec 09T-2017'!P52</f>
        <v>28</v>
      </c>
      <c r="Q52" s="158">
        <f>'[6]Viec 09T-2017'!Q52</f>
        <v>5563</v>
      </c>
      <c r="R52" s="333">
        <f t="shared" si="22"/>
        <v>15585</v>
      </c>
      <c r="S52" s="191">
        <f t="shared" si="13"/>
        <v>0.5074216062125233</v>
      </c>
      <c r="T52" s="334">
        <f t="shared" si="14"/>
        <v>10022</v>
      </c>
      <c r="U52" s="320">
        <v>6312</v>
      </c>
      <c r="V52" s="328">
        <f t="shared" si="15"/>
        <v>0.5877693282636248</v>
      </c>
      <c r="W52" s="328">
        <f t="shared" si="16"/>
        <v>0.7852869659191787</v>
      </c>
      <c r="X52" s="332">
        <f t="shared" si="11"/>
        <v>5</v>
      </c>
      <c r="Y52" s="320">
        <f t="shared" si="12"/>
        <v>62</v>
      </c>
      <c r="Z52" s="321">
        <v>13048</v>
      </c>
      <c r="AA52" s="321">
        <f t="shared" si="17"/>
        <v>13029</v>
      </c>
      <c r="AB52" s="321">
        <f t="shared" si="18"/>
        <v>0</v>
      </c>
      <c r="AC52" s="321">
        <f t="shared" si="19"/>
        <v>0</v>
      </c>
      <c r="AD52" s="321">
        <f t="shared" si="20"/>
        <v>0</v>
      </c>
      <c r="AE52" s="321">
        <f t="shared" si="21"/>
        <v>0</v>
      </c>
      <c r="AF52" s="335" t="b">
        <f>B53='[7]Viec 12T-2016'!B55</f>
        <v>1</v>
      </c>
    </row>
    <row r="53" spans="1:32" s="177" customFormat="1" ht="19.5" customHeight="1">
      <c r="A53" s="192">
        <v>40</v>
      </c>
      <c r="B53" s="156" t="str">
        <f>'[6]Viec 09T-2017'!B53</f>
        <v>Nam Định</v>
      </c>
      <c r="C53" s="158">
        <f>'[6]Viec 09T-2017'!C53</f>
        <v>6050</v>
      </c>
      <c r="D53" s="158">
        <v>2141</v>
      </c>
      <c r="E53" s="158">
        <v>3909</v>
      </c>
      <c r="F53" s="158">
        <f>'[6]Viec 09T-2017'!F53</f>
        <v>111</v>
      </c>
      <c r="G53" s="158">
        <f>'[6]Viec 09T-2017'!G53</f>
        <v>0</v>
      </c>
      <c r="H53" s="158">
        <f>'[6]Viec 09T-2017'!H53</f>
        <v>5939</v>
      </c>
      <c r="I53" s="158">
        <f>'[6]Viec 09T-2017'!I53</f>
        <v>4368</v>
      </c>
      <c r="J53" s="158">
        <f>'[6]Viec 09T-2017'!J53</f>
        <v>3319</v>
      </c>
      <c r="K53" s="158">
        <f>'[6]Viec 09T-2017'!K53</f>
        <v>122</v>
      </c>
      <c r="L53" s="158">
        <f>'[6]Viec 09T-2017'!L53</f>
        <v>887</v>
      </c>
      <c r="M53" s="158">
        <f>'[6]Viec 09T-2017'!M53</f>
        <v>10</v>
      </c>
      <c r="N53" s="158">
        <f>'[6]Viec 09T-2017'!N53</f>
        <v>5</v>
      </c>
      <c r="O53" s="158">
        <f>'[6]Viec 09T-2017'!O53</f>
        <v>0</v>
      </c>
      <c r="P53" s="158">
        <f>'[6]Viec 09T-2017'!P53</f>
        <v>25</v>
      </c>
      <c r="Q53" s="158">
        <f>'[6]Viec 09T-2017'!Q53</f>
        <v>1571</v>
      </c>
      <c r="R53" s="333">
        <f t="shared" si="22"/>
        <v>2498</v>
      </c>
      <c r="S53" s="191">
        <f t="shared" si="13"/>
        <v>0.7877747252747253</v>
      </c>
      <c r="T53" s="334">
        <f t="shared" si="14"/>
        <v>927</v>
      </c>
      <c r="U53" s="320">
        <v>567</v>
      </c>
      <c r="V53" s="328">
        <f t="shared" si="15"/>
        <v>0.6349206349206349</v>
      </c>
      <c r="W53" s="328">
        <f t="shared" si="16"/>
        <v>0.7354773530897457</v>
      </c>
      <c r="X53" s="332">
        <f t="shared" si="11"/>
        <v>42</v>
      </c>
      <c r="Y53" s="320">
        <f t="shared" si="12"/>
        <v>13</v>
      </c>
      <c r="Z53" s="321">
        <v>2141</v>
      </c>
      <c r="AA53" s="321">
        <f t="shared" si="17"/>
        <v>3909</v>
      </c>
      <c r="AB53" s="321">
        <f t="shared" si="18"/>
        <v>0</v>
      </c>
      <c r="AC53" s="321">
        <f t="shared" si="19"/>
        <v>0</v>
      </c>
      <c r="AD53" s="321">
        <f t="shared" si="20"/>
        <v>0</v>
      </c>
      <c r="AE53" s="321">
        <f t="shared" si="21"/>
        <v>0</v>
      </c>
      <c r="AF53" s="335" t="b">
        <f>B54='[7]Viec 12T-2016'!B56</f>
        <v>1</v>
      </c>
    </row>
    <row r="54" spans="1:32" s="177" customFormat="1" ht="19.5" customHeight="1">
      <c r="A54" s="190">
        <v>41</v>
      </c>
      <c r="B54" s="156" t="str">
        <f>'[6]Viec 09T-2017'!B54</f>
        <v>Ninh Bình</v>
      </c>
      <c r="C54" s="158">
        <f>'[6]Viec 09T-2017'!C54</f>
        <v>5011</v>
      </c>
      <c r="D54" s="158">
        <v>2120</v>
      </c>
      <c r="E54" s="158">
        <v>2891</v>
      </c>
      <c r="F54" s="158">
        <f>'[6]Viec 09T-2017'!F54</f>
        <v>62</v>
      </c>
      <c r="G54" s="158">
        <f>'[6]Viec 09T-2017'!G54</f>
        <v>4</v>
      </c>
      <c r="H54" s="158">
        <f>'[6]Viec 09T-2017'!H54</f>
        <v>4949</v>
      </c>
      <c r="I54" s="158">
        <f>'[6]Viec 09T-2017'!I54</f>
        <v>4125</v>
      </c>
      <c r="J54" s="158">
        <f>'[6]Viec 09T-2017'!J54</f>
        <v>2478</v>
      </c>
      <c r="K54" s="158">
        <f>'[6]Viec 09T-2017'!K54</f>
        <v>119</v>
      </c>
      <c r="L54" s="158">
        <f>'[6]Viec 09T-2017'!L54</f>
        <v>1516</v>
      </c>
      <c r="M54" s="158">
        <f>'[6]Viec 09T-2017'!M54</f>
        <v>3</v>
      </c>
      <c r="N54" s="158">
        <f>'[6]Viec 09T-2017'!N54</f>
        <v>0</v>
      </c>
      <c r="O54" s="158">
        <f>'[6]Viec 09T-2017'!O54</f>
        <v>0</v>
      </c>
      <c r="P54" s="158">
        <f>'[6]Viec 09T-2017'!P54</f>
        <v>9</v>
      </c>
      <c r="Q54" s="158">
        <f>'[6]Viec 09T-2017'!Q54</f>
        <v>824</v>
      </c>
      <c r="R54" s="333">
        <f t="shared" si="22"/>
        <v>2352</v>
      </c>
      <c r="S54" s="191">
        <f t="shared" si="13"/>
        <v>0.6295757575757576</v>
      </c>
      <c r="T54" s="334">
        <f t="shared" si="14"/>
        <v>1528</v>
      </c>
      <c r="U54" s="320">
        <v>1277</v>
      </c>
      <c r="V54" s="328">
        <f t="shared" si="15"/>
        <v>0.19655442443226312</v>
      </c>
      <c r="W54" s="328">
        <f t="shared" si="16"/>
        <v>0.8335017175186906</v>
      </c>
      <c r="X54" s="332">
        <f t="shared" si="11"/>
        <v>48</v>
      </c>
      <c r="Y54" s="320">
        <f t="shared" si="12"/>
        <v>40</v>
      </c>
      <c r="Z54" s="321">
        <v>2120</v>
      </c>
      <c r="AA54" s="321">
        <f t="shared" si="17"/>
        <v>2891</v>
      </c>
      <c r="AB54" s="321">
        <f t="shared" si="18"/>
        <v>0</v>
      </c>
      <c r="AC54" s="321">
        <f t="shared" si="19"/>
        <v>0</v>
      </c>
      <c r="AD54" s="321">
        <f t="shared" si="20"/>
        <v>0</v>
      </c>
      <c r="AE54" s="321">
        <f t="shared" si="21"/>
        <v>0</v>
      </c>
      <c r="AF54" s="335" t="b">
        <f>B55='[7]Viec 12T-2016'!B57</f>
        <v>1</v>
      </c>
    </row>
    <row r="55" spans="1:32" s="177" customFormat="1" ht="19.5" customHeight="1">
      <c r="A55" s="192">
        <v>42</v>
      </c>
      <c r="B55" s="156" t="str">
        <f>'[6]Viec 09T-2017'!B55</f>
        <v>Ninh Thuận</v>
      </c>
      <c r="C55" s="158">
        <f>'[6]Viec 09T-2017'!C55</f>
        <v>4870</v>
      </c>
      <c r="D55" s="158">
        <v>1471</v>
      </c>
      <c r="E55" s="158">
        <v>3399</v>
      </c>
      <c r="F55" s="158">
        <f>'[6]Viec 09T-2017'!F55</f>
        <v>42</v>
      </c>
      <c r="G55" s="158">
        <f>'[6]Viec 09T-2017'!G55</f>
        <v>0</v>
      </c>
      <c r="H55" s="158">
        <f>'[6]Viec 09T-2017'!H55</f>
        <v>4828</v>
      </c>
      <c r="I55" s="158">
        <f>'[6]Viec 09T-2017'!I55</f>
        <v>4154</v>
      </c>
      <c r="J55" s="158">
        <f>'[6]Viec 09T-2017'!J55</f>
        <v>2826</v>
      </c>
      <c r="K55" s="158">
        <f>'[6]Viec 09T-2017'!K55</f>
        <v>43</v>
      </c>
      <c r="L55" s="158">
        <f>'[6]Viec 09T-2017'!L55</f>
        <v>1247</v>
      </c>
      <c r="M55" s="158">
        <f>'[6]Viec 09T-2017'!M55</f>
        <v>37</v>
      </c>
      <c r="N55" s="158">
        <f>'[6]Viec 09T-2017'!N55</f>
        <v>0</v>
      </c>
      <c r="O55" s="158">
        <f>'[6]Viec 09T-2017'!O55</f>
        <v>0</v>
      </c>
      <c r="P55" s="158">
        <f>'[6]Viec 09T-2017'!P55</f>
        <v>1</v>
      </c>
      <c r="Q55" s="158">
        <f>'[6]Viec 09T-2017'!Q55</f>
        <v>674</v>
      </c>
      <c r="R55" s="333">
        <f t="shared" si="22"/>
        <v>1959</v>
      </c>
      <c r="S55" s="191">
        <f t="shared" si="13"/>
        <v>0.6906596051998074</v>
      </c>
      <c r="T55" s="334">
        <f t="shared" si="14"/>
        <v>1285</v>
      </c>
      <c r="U55" s="320">
        <v>860</v>
      </c>
      <c r="V55" s="328">
        <f t="shared" si="15"/>
        <v>0.4941860465116279</v>
      </c>
      <c r="W55" s="328">
        <f t="shared" si="16"/>
        <v>0.8603976801988401</v>
      </c>
      <c r="X55" s="332">
        <f t="shared" si="11"/>
        <v>49</v>
      </c>
      <c r="Y55" s="320">
        <f t="shared" si="12"/>
        <v>30</v>
      </c>
      <c r="Z55" s="321">
        <v>1471</v>
      </c>
      <c r="AA55" s="321">
        <f t="shared" si="17"/>
        <v>3399</v>
      </c>
      <c r="AB55" s="321">
        <f t="shared" si="18"/>
        <v>0</v>
      </c>
      <c r="AC55" s="321">
        <f t="shared" si="19"/>
        <v>0</v>
      </c>
      <c r="AD55" s="321">
        <f t="shared" si="20"/>
        <v>0</v>
      </c>
      <c r="AE55" s="321">
        <f t="shared" si="21"/>
        <v>0</v>
      </c>
      <c r="AF55" s="335" t="b">
        <f>B56='[7]Viec 12T-2016'!B58</f>
        <v>1</v>
      </c>
    </row>
    <row r="56" spans="1:32" s="177" customFormat="1" ht="19.5" customHeight="1">
      <c r="A56" s="190">
        <v>43</v>
      </c>
      <c r="B56" s="156" t="str">
        <f>'[6]Viec 09T-2017'!B56</f>
        <v>Nghệ An</v>
      </c>
      <c r="C56" s="158">
        <f>'[6]Viec 09T-2017'!C56</f>
        <v>14191</v>
      </c>
      <c r="D56" s="158">
        <v>3866</v>
      </c>
      <c r="E56" s="158">
        <v>10325</v>
      </c>
      <c r="F56" s="158">
        <f>'[6]Viec 09T-2017'!F56</f>
        <v>87</v>
      </c>
      <c r="G56" s="158">
        <f>'[6]Viec 09T-2017'!G56</f>
        <v>0</v>
      </c>
      <c r="H56" s="158">
        <f>'[6]Viec 09T-2017'!H56</f>
        <v>14104</v>
      </c>
      <c r="I56" s="158">
        <f>'[6]Viec 09T-2017'!I56</f>
        <v>11780</v>
      </c>
      <c r="J56" s="158">
        <f>'[6]Viec 09T-2017'!J56</f>
        <v>8849</v>
      </c>
      <c r="K56" s="158">
        <f>'[6]Viec 09T-2017'!K56</f>
        <v>202</v>
      </c>
      <c r="L56" s="158">
        <f>'[6]Viec 09T-2017'!L56</f>
        <v>2673</v>
      </c>
      <c r="M56" s="158">
        <f>'[6]Viec 09T-2017'!M56</f>
        <v>25</v>
      </c>
      <c r="N56" s="158">
        <f>'[6]Viec 09T-2017'!N56</f>
        <v>6</v>
      </c>
      <c r="O56" s="158">
        <f>'[6]Viec 09T-2017'!O56</f>
        <v>0</v>
      </c>
      <c r="P56" s="158">
        <f>'[6]Viec 09T-2017'!P56</f>
        <v>25</v>
      </c>
      <c r="Q56" s="158">
        <f>'[6]Viec 09T-2017'!Q56</f>
        <v>2324</v>
      </c>
      <c r="R56" s="333">
        <f t="shared" si="22"/>
        <v>5053</v>
      </c>
      <c r="S56" s="191">
        <f t="shared" si="13"/>
        <v>0.7683361629881155</v>
      </c>
      <c r="T56" s="334">
        <f t="shared" si="14"/>
        <v>2729</v>
      </c>
      <c r="U56" s="320">
        <v>1665</v>
      </c>
      <c r="V56" s="328">
        <f t="shared" si="15"/>
        <v>0.639039039039039</v>
      </c>
      <c r="W56" s="328">
        <f t="shared" si="16"/>
        <v>0.8352240499149177</v>
      </c>
      <c r="X56" s="332">
        <f t="shared" si="11"/>
        <v>17</v>
      </c>
      <c r="Y56" s="320">
        <f t="shared" si="12"/>
        <v>17</v>
      </c>
      <c r="Z56" s="321">
        <v>3866</v>
      </c>
      <c r="AA56" s="321">
        <f t="shared" si="17"/>
        <v>10325</v>
      </c>
      <c r="AB56" s="321">
        <f t="shared" si="18"/>
        <v>0</v>
      </c>
      <c r="AC56" s="321">
        <f t="shared" si="19"/>
        <v>0</v>
      </c>
      <c r="AD56" s="321">
        <f t="shared" si="20"/>
        <v>0</v>
      </c>
      <c r="AE56" s="321">
        <f t="shared" si="21"/>
        <v>0</v>
      </c>
      <c r="AF56" s="335" t="b">
        <f>B57='[7]Viec 12T-2016'!B59</f>
        <v>1</v>
      </c>
    </row>
    <row r="57" spans="1:32" s="177" customFormat="1" ht="19.5" customHeight="1">
      <c r="A57" s="192">
        <v>44</v>
      </c>
      <c r="B57" s="156" t="str">
        <f>'[6]Viec 09T-2017'!B57</f>
        <v>Phú Thọ</v>
      </c>
      <c r="C57" s="158">
        <f>'[6]Viec 09T-2017'!C57</f>
        <v>9866</v>
      </c>
      <c r="D57" s="158">
        <v>3065</v>
      </c>
      <c r="E57" s="158">
        <v>6801</v>
      </c>
      <c r="F57" s="158">
        <f>'[6]Viec 09T-2017'!F57</f>
        <v>157</v>
      </c>
      <c r="G57" s="158">
        <f>'[6]Viec 09T-2017'!G57</f>
        <v>4</v>
      </c>
      <c r="H57" s="158">
        <f>'[6]Viec 09T-2017'!H57</f>
        <v>9709</v>
      </c>
      <c r="I57" s="158">
        <f>'[6]Viec 09T-2017'!I57</f>
        <v>8126</v>
      </c>
      <c r="J57" s="158">
        <f>'[6]Viec 09T-2017'!J57</f>
        <v>6052</v>
      </c>
      <c r="K57" s="158">
        <f>'[6]Viec 09T-2017'!K57</f>
        <v>295</v>
      </c>
      <c r="L57" s="158">
        <f>'[6]Viec 09T-2017'!L57</f>
        <v>1721</v>
      </c>
      <c r="M57" s="158">
        <f>'[6]Viec 09T-2017'!M57</f>
        <v>48</v>
      </c>
      <c r="N57" s="158">
        <f>'[6]Viec 09T-2017'!N57</f>
        <v>6</v>
      </c>
      <c r="O57" s="158">
        <f>'[6]Viec 09T-2017'!O57</f>
        <v>0</v>
      </c>
      <c r="P57" s="158">
        <f>'[6]Viec 09T-2017'!P57</f>
        <v>4</v>
      </c>
      <c r="Q57" s="158">
        <f>'[6]Viec 09T-2017'!Q57</f>
        <v>1583</v>
      </c>
      <c r="R57" s="333">
        <f t="shared" si="22"/>
        <v>3362</v>
      </c>
      <c r="S57" s="191">
        <f t="shared" si="13"/>
        <v>0.7810730986955452</v>
      </c>
      <c r="T57" s="334">
        <f t="shared" si="14"/>
        <v>1779</v>
      </c>
      <c r="U57" s="320">
        <v>1550</v>
      </c>
      <c r="V57" s="328">
        <f t="shared" si="15"/>
        <v>0.14774193548387096</v>
      </c>
      <c r="W57" s="328">
        <f t="shared" si="16"/>
        <v>0.8369554022041404</v>
      </c>
      <c r="X57" s="332">
        <f t="shared" si="11"/>
        <v>31</v>
      </c>
      <c r="Y57" s="320">
        <f t="shared" si="12"/>
        <v>15</v>
      </c>
      <c r="Z57" s="321">
        <v>3065</v>
      </c>
      <c r="AA57" s="321">
        <f t="shared" si="17"/>
        <v>6801</v>
      </c>
      <c r="AB57" s="321">
        <f t="shared" si="18"/>
        <v>0</v>
      </c>
      <c r="AC57" s="321">
        <f t="shared" si="19"/>
        <v>0</v>
      </c>
      <c r="AD57" s="321">
        <f t="shared" si="20"/>
        <v>0</v>
      </c>
      <c r="AE57" s="321">
        <f t="shared" si="21"/>
        <v>0</v>
      </c>
      <c r="AF57" s="335" t="b">
        <f>B58='[7]Viec 12T-2016'!B60</f>
        <v>1</v>
      </c>
    </row>
    <row r="58" spans="1:32" s="177" customFormat="1" ht="19.5" customHeight="1">
      <c r="A58" s="190">
        <v>45</v>
      </c>
      <c r="B58" s="156" t="str">
        <f>'[6]Viec 09T-2017'!B58</f>
        <v>Phú Yên</v>
      </c>
      <c r="C58" s="158">
        <f>'[6]Viec 09T-2017'!C58</f>
        <v>6453</v>
      </c>
      <c r="D58" s="158">
        <v>2552</v>
      </c>
      <c r="E58" s="158">
        <v>3901</v>
      </c>
      <c r="F58" s="158">
        <f>'[6]Viec 09T-2017'!F58</f>
        <v>70</v>
      </c>
      <c r="G58" s="158">
        <f>'[6]Viec 09T-2017'!G58</f>
        <v>0</v>
      </c>
      <c r="H58" s="158">
        <f>'[6]Viec 09T-2017'!H58</f>
        <v>6383</v>
      </c>
      <c r="I58" s="158">
        <f>'[6]Viec 09T-2017'!I58</f>
        <v>5068</v>
      </c>
      <c r="J58" s="158">
        <f>'[6]Viec 09T-2017'!J58</f>
        <v>2960</v>
      </c>
      <c r="K58" s="158">
        <f>'[6]Viec 09T-2017'!K58</f>
        <v>150</v>
      </c>
      <c r="L58" s="158">
        <f>'[6]Viec 09T-2017'!L58</f>
        <v>1882</v>
      </c>
      <c r="M58" s="158">
        <f>'[6]Viec 09T-2017'!M58</f>
        <v>54</v>
      </c>
      <c r="N58" s="158">
        <f>'[6]Viec 09T-2017'!N58</f>
        <v>2</v>
      </c>
      <c r="O58" s="158">
        <f>'[6]Viec 09T-2017'!O58</f>
        <v>0</v>
      </c>
      <c r="P58" s="158">
        <f>'[6]Viec 09T-2017'!P58</f>
        <v>20</v>
      </c>
      <c r="Q58" s="158">
        <f>'[6]Viec 09T-2017'!Q58</f>
        <v>1315</v>
      </c>
      <c r="R58" s="333">
        <f t="shared" si="22"/>
        <v>3273</v>
      </c>
      <c r="S58" s="191">
        <f t="shared" si="13"/>
        <v>0.6136543014996053</v>
      </c>
      <c r="T58" s="334">
        <f t="shared" si="14"/>
        <v>1958</v>
      </c>
      <c r="U58" s="320">
        <v>1309</v>
      </c>
      <c r="V58" s="328">
        <f t="shared" si="15"/>
        <v>0.4957983193277311</v>
      </c>
      <c r="W58" s="328">
        <f t="shared" si="16"/>
        <v>0.7939840200532665</v>
      </c>
      <c r="X58" s="332">
        <f t="shared" si="11"/>
        <v>39</v>
      </c>
      <c r="Y58" s="320">
        <f t="shared" si="12"/>
        <v>43</v>
      </c>
      <c r="Z58" s="321">
        <v>2552</v>
      </c>
      <c r="AA58" s="321">
        <f t="shared" si="17"/>
        <v>3901</v>
      </c>
      <c r="AB58" s="321">
        <f t="shared" si="18"/>
        <v>0</v>
      </c>
      <c r="AC58" s="321">
        <f t="shared" si="19"/>
        <v>0</v>
      </c>
      <c r="AD58" s="321">
        <f t="shared" si="20"/>
        <v>0</v>
      </c>
      <c r="AE58" s="321">
        <f t="shared" si="21"/>
        <v>0</v>
      </c>
      <c r="AF58" s="335" t="b">
        <f>B59='[7]Viec 12T-2016'!B61</f>
        <v>1</v>
      </c>
    </row>
    <row r="59" spans="1:32" s="177" customFormat="1" ht="19.5" customHeight="1">
      <c r="A59" s="192">
        <v>46</v>
      </c>
      <c r="B59" s="156" t="str">
        <f>'[6]Viec 09T-2017'!B59</f>
        <v>Quảng Bình</v>
      </c>
      <c r="C59" s="158">
        <f>'[6]Viec 09T-2017'!C59</f>
        <v>3276</v>
      </c>
      <c r="D59" s="158">
        <v>785</v>
      </c>
      <c r="E59" s="158">
        <v>2491</v>
      </c>
      <c r="F59" s="158">
        <f>'[6]Viec 09T-2017'!F59</f>
        <v>24</v>
      </c>
      <c r="G59" s="158">
        <f>'[6]Viec 09T-2017'!G59</f>
        <v>0</v>
      </c>
      <c r="H59" s="158">
        <f>'[6]Viec 09T-2017'!H59</f>
        <v>3252</v>
      </c>
      <c r="I59" s="158">
        <f>'[6]Viec 09T-2017'!I59</f>
        <v>2763</v>
      </c>
      <c r="J59" s="158">
        <f>'[6]Viec 09T-2017'!J59</f>
        <v>2159</v>
      </c>
      <c r="K59" s="158">
        <f>'[6]Viec 09T-2017'!K59</f>
        <v>41</v>
      </c>
      <c r="L59" s="158">
        <f>'[6]Viec 09T-2017'!L59</f>
        <v>552</v>
      </c>
      <c r="M59" s="158">
        <f>'[6]Viec 09T-2017'!M59</f>
        <v>3</v>
      </c>
      <c r="N59" s="158">
        <f>'[6]Viec 09T-2017'!N59</f>
        <v>2</v>
      </c>
      <c r="O59" s="158">
        <f>'[6]Viec 09T-2017'!O59</f>
        <v>0</v>
      </c>
      <c r="P59" s="158">
        <f>'[6]Viec 09T-2017'!P59</f>
        <v>6</v>
      </c>
      <c r="Q59" s="158">
        <f>'[6]Viec 09T-2017'!Q59</f>
        <v>489</v>
      </c>
      <c r="R59" s="333">
        <f t="shared" si="22"/>
        <v>1052</v>
      </c>
      <c r="S59" s="191">
        <f t="shared" si="13"/>
        <v>0.7962359753890699</v>
      </c>
      <c r="T59" s="334">
        <f t="shared" si="14"/>
        <v>563</v>
      </c>
      <c r="U59" s="320">
        <v>305</v>
      </c>
      <c r="V59" s="328">
        <f t="shared" si="15"/>
        <v>0.8459016393442623</v>
      </c>
      <c r="W59" s="328">
        <f t="shared" si="16"/>
        <v>0.8496309963099631</v>
      </c>
      <c r="X59" s="332">
        <f t="shared" si="11"/>
        <v>56</v>
      </c>
      <c r="Y59" s="320">
        <f t="shared" si="12"/>
        <v>12</v>
      </c>
      <c r="Z59" s="321">
        <v>785</v>
      </c>
      <c r="AA59" s="321">
        <f t="shared" si="17"/>
        <v>2491</v>
      </c>
      <c r="AB59" s="321">
        <f t="shared" si="18"/>
        <v>0</v>
      </c>
      <c r="AC59" s="321">
        <f t="shared" si="19"/>
        <v>0</v>
      </c>
      <c r="AD59" s="321">
        <f t="shared" si="20"/>
        <v>0</v>
      </c>
      <c r="AE59" s="321">
        <f t="shared" si="21"/>
        <v>0</v>
      </c>
      <c r="AF59" s="335" t="b">
        <f>B60='[7]Viec 12T-2016'!B62</f>
        <v>1</v>
      </c>
    </row>
    <row r="60" spans="1:32" s="177" customFormat="1" ht="19.5" customHeight="1">
      <c r="A60" s="190">
        <v>47</v>
      </c>
      <c r="B60" s="156" t="str">
        <f>'[6]Viec 09T-2017'!B60</f>
        <v>Quảng Nam</v>
      </c>
      <c r="C60" s="158">
        <f>'[6]Viec 09T-2017'!C60</f>
        <v>8731</v>
      </c>
      <c r="D60" s="158">
        <v>2356</v>
      </c>
      <c r="E60" s="158">
        <v>6375</v>
      </c>
      <c r="F60" s="158">
        <f>'[6]Viec 09T-2017'!F60</f>
        <v>103</v>
      </c>
      <c r="G60" s="158">
        <f>'[6]Viec 09T-2017'!G60</f>
        <v>22</v>
      </c>
      <c r="H60" s="158">
        <f>'[6]Viec 09T-2017'!H60</f>
        <v>8628</v>
      </c>
      <c r="I60" s="158">
        <f>'[6]Viec 09T-2017'!I60</f>
        <v>7266</v>
      </c>
      <c r="J60" s="158">
        <f>'[6]Viec 09T-2017'!J60</f>
        <v>5356</v>
      </c>
      <c r="K60" s="158">
        <f>'[6]Viec 09T-2017'!K60</f>
        <v>57</v>
      </c>
      <c r="L60" s="158">
        <f>'[6]Viec 09T-2017'!L60</f>
        <v>1780</v>
      </c>
      <c r="M60" s="158">
        <f>'[6]Viec 09T-2017'!M60</f>
        <v>18</v>
      </c>
      <c r="N60" s="158">
        <f>'[6]Viec 09T-2017'!N60</f>
        <v>1</v>
      </c>
      <c r="O60" s="158">
        <f>'[6]Viec 09T-2017'!O60</f>
        <v>0</v>
      </c>
      <c r="P60" s="158">
        <f>'[6]Viec 09T-2017'!P60</f>
        <v>54</v>
      </c>
      <c r="Q60" s="158">
        <f>'[6]Viec 09T-2017'!Q60</f>
        <v>1362</v>
      </c>
      <c r="R60" s="333">
        <f t="shared" si="22"/>
        <v>3215</v>
      </c>
      <c r="S60" s="191">
        <f t="shared" si="13"/>
        <v>0.7449766033581062</v>
      </c>
      <c r="T60" s="334">
        <f t="shared" si="14"/>
        <v>1853</v>
      </c>
      <c r="U60" s="320">
        <v>988</v>
      </c>
      <c r="V60" s="328">
        <f t="shared" si="15"/>
        <v>0.8755060728744939</v>
      </c>
      <c r="W60" s="328">
        <f t="shared" si="16"/>
        <v>0.8421418636995828</v>
      </c>
      <c r="X60" s="332">
        <f t="shared" si="11"/>
        <v>33</v>
      </c>
      <c r="Y60" s="320">
        <f t="shared" si="12"/>
        <v>22</v>
      </c>
      <c r="Z60" s="321">
        <v>2356</v>
      </c>
      <c r="AA60" s="321">
        <f t="shared" si="17"/>
        <v>6375</v>
      </c>
      <c r="AB60" s="321">
        <f t="shared" si="18"/>
        <v>0</v>
      </c>
      <c r="AC60" s="321">
        <f t="shared" si="19"/>
        <v>0</v>
      </c>
      <c r="AD60" s="321">
        <f t="shared" si="20"/>
        <v>0</v>
      </c>
      <c r="AE60" s="321">
        <f t="shared" si="21"/>
        <v>0</v>
      </c>
      <c r="AF60" s="335" t="b">
        <f>B61='[7]Viec 12T-2016'!B63</f>
        <v>1</v>
      </c>
    </row>
    <row r="61" spans="1:32" s="177" customFormat="1" ht="19.5" customHeight="1">
      <c r="A61" s="192">
        <v>48</v>
      </c>
      <c r="B61" s="156" t="str">
        <f>'[6]Viec 09T-2017'!B61</f>
        <v>Quảng Ninh</v>
      </c>
      <c r="C61" s="158">
        <f>'[6]Viec 09T-2017'!C61</f>
        <v>8200</v>
      </c>
      <c r="D61" s="158">
        <v>3162</v>
      </c>
      <c r="E61" s="158">
        <v>5038</v>
      </c>
      <c r="F61" s="158">
        <f>'[6]Viec 09T-2017'!F61</f>
        <v>78</v>
      </c>
      <c r="G61" s="158">
        <f>'[6]Viec 09T-2017'!G61</f>
        <v>4</v>
      </c>
      <c r="H61" s="158">
        <f>'[6]Viec 09T-2017'!H61</f>
        <v>8122</v>
      </c>
      <c r="I61" s="158">
        <f>'[6]Viec 09T-2017'!I61</f>
        <v>6656</v>
      </c>
      <c r="J61" s="158">
        <f>'[6]Viec 09T-2017'!J61</f>
        <v>4346</v>
      </c>
      <c r="K61" s="158">
        <f>'[6]Viec 09T-2017'!K61</f>
        <v>105</v>
      </c>
      <c r="L61" s="158">
        <f>'[6]Viec 09T-2017'!L61</f>
        <v>2185</v>
      </c>
      <c r="M61" s="158">
        <f>'[6]Viec 09T-2017'!M61</f>
        <v>10</v>
      </c>
      <c r="N61" s="158">
        <f>'[6]Viec 09T-2017'!N61</f>
        <v>10</v>
      </c>
      <c r="O61" s="158">
        <f>'[6]Viec 09T-2017'!O61</f>
        <v>0</v>
      </c>
      <c r="P61" s="158">
        <f>'[6]Viec 09T-2017'!P61</f>
        <v>0</v>
      </c>
      <c r="Q61" s="158">
        <f>'[6]Viec 09T-2017'!Q61</f>
        <v>1466</v>
      </c>
      <c r="R61" s="333">
        <f t="shared" si="22"/>
        <v>3671</v>
      </c>
      <c r="S61" s="191">
        <f t="shared" si="13"/>
        <v>0.6687199519230769</v>
      </c>
      <c r="T61" s="334">
        <f t="shared" si="14"/>
        <v>2205</v>
      </c>
      <c r="U61" s="320">
        <v>1703</v>
      </c>
      <c r="V61" s="328">
        <f t="shared" si="15"/>
        <v>0.2947739283617146</v>
      </c>
      <c r="W61" s="328">
        <f t="shared" si="16"/>
        <v>0.8195025855700566</v>
      </c>
      <c r="X61" s="332">
        <f t="shared" si="11"/>
        <v>36</v>
      </c>
      <c r="Y61" s="320">
        <f t="shared" si="12"/>
        <v>33</v>
      </c>
      <c r="Z61" s="321">
        <v>3162</v>
      </c>
      <c r="AA61" s="321">
        <f t="shared" si="17"/>
        <v>5038</v>
      </c>
      <c r="AB61" s="321">
        <f t="shared" si="18"/>
        <v>0</v>
      </c>
      <c r="AC61" s="321">
        <f t="shared" si="19"/>
        <v>0</v>
      </c>
      <c r="AD61" s="321">
        <f t="shared" si="20"/>
        <v>0</v>
      </c>
      <c r="AE61" s="321">
        <f t="shared" si="21"/>
        <v>0</v>
      </c>
      <c r="AF61" s="335" t="b">
        <f>B62='[7]Viec 12T-2016'!B64</f>
        <v>1</v>
      </c>
    </row>
    <row r="62" spans="1:32" s="177" customFormat="1" ht="19.5" customHeight="1">
      <c r="A62" s="190">
        <v>49</v>
      </c>
      <c r="B62" s="156" t="str">
        <f>'[6]Viec 09T-2017'!B62</f>
        <v>Quảng Ngãi</v>
      </c>
      <c r="C62" s="158">
        <f>'[6]Viec 09T-2017'!C62</f>
        <v>7082</v>
      </c>
      <c r="D62" s="158">
        <v>2800</v>
      </c>
      <c r="E62" s="158">
        <v>4282</v>
      </c>
      <c r="F62" s="158">
        <f>'[6]Viec 09T-2017'!F62</f>
        <v>57</v>
      </c>
      <c r="G62" s="158">
        <f>'[6]Viec 09T-2017'!G62</f>
        <v>0</v>
      </c>
      <c r="H62" s="158">
        <f>'[6]Viec 09T-2017'!H62</f>
        <v>7025</v>
      </c>
      <c r="I62" s="158">
        <f>'[6]Viec 09T-2017'!I62</f>
        <v>5696</v>
      </c>
      <c r="J62" s="158">
        <f>'[6]Viec 09T-2017'!J62</f>
        <v>3344</v>
      </c>
      <c r="K62" s="158">
        <f>'[6]Viec 09T-2017'!K62</f>
        <v>27</v>
      </c>
      <c r="L62" s="158">
        <f>'[6]Viec 09T-2017'!L62</f>
        <v>2289</v>
      </c>
      <c r="M62" s="158">
        <f>'[6]Viec 09T-2017'!M62</f>
        <v>24</v>
      </c>
      <c r="N62" s="158">
        <f>'[6]Viec 09T-2017'!N62</f>
        <v>6</v>
      </c>
      <c r="O62" s="158">
        <f>'[6]Viec 09T-2017'!O62</f>
        <v>0</v>
      </c>
      <c r="P62" s="158">
        <f>'[6]Viec 09T-2017'!P62</f>
        <v>6</v>
      </c>
      <c r="Q62" s="158">
        <f>'[6]Viec 09T-2017'!Q62</f>
        <v>1329</v>
      </c>
      <c r="R62" s="333">
        <f t="shared" si="22"/>
        <v>3654</v>
      </c>
      <c r="S62" s="191">
        <f t="shared" si="13"/>
        <v>0.5918188202247191</v>
      </c>
      <c r="T62" s="334">
        <f t="shared" si="14"/>
        <v>2325</v>
      </c>
      <c r="U62" s="320">
        <v>1646</v>
      </c>
      <c r="V62" s="328">
        <f t="shared" si="15"/>
        <v>0.41251518833535844</v>
      </c>
      <c r="W62" s="328">
        <f t="shared" si="16"/>
        <v>0.8108185053380783</v>
      </c>
      <c r="X62" s="332">
        <f t="shared" si="11"/>
        <v>38</v>
      </c>
      <c r="Y62" s="320">
        <f t="shared" si="12"/>
        <v>49</v>
      </c>
      <c r="Z62" s="321">
        <v>2800</v>
      </c>
      <c r="AA62" s="321">
        <f t="shared" si="17"/>
        <v>4282</v>
      </c>
      <c r="AB62" s="321">
        <f t="shared" si="18"/>
        <v>0</v>
      </c>
      <c r="AC62" s="321">
        <f t="shared" si="19"/>
        <v>0</v>
      </c>
      <c r="AD62" s="321">
        <f t="shared" si="20"/>
        <v>0</v>
      </c>
      <c r="AE62" s="321">
        <f t="shared" si="21"/>
        <v>0</v>
      </c>
      <c r="AF62" s="335" t="b">
        <f>B63='[7]Viec 12T-2016'!B65</f>
        <v>1</v>
      </c>
    </row>
    <row r="63" spans="1:32" s="177" customFormat="1" ht="19.5" customHeight="1">
      <c r="A63" s="192">
        <v>50</v>
      </c>
      <c r="B63" s="156" t="str">
        <f>'[6]Viec 09T-2017'!B63</f>
        <v>Quảng Trị</v>
      </c>
      <c r="C63" s="158">
        <f>'[6]Viec 09T-2017'!C63</f>
        <v>2767</v>
      </c>
      <c r="D63" s="158">
        <v>617</v>
      </c>
      <c r="E63" s="158">
        <v>2150</v>
      </c>
      <c r="F63" s="158">
        <f>'[6]Viec 09T-2017'!F63</f>
        <v>21</v>
      </c>
      <c r="G63" s="158">
        <f>'[6]Viec 09T-2017'!G63</f>
        <v>0</v>
      </c>
      <c r="H63" s="158">
        <f>'[6]Viec 09T-2017'!H63</f>
        <v>2746</v>
      </c>
      <c r="I63" s="158">
        <f>'[6]Viec 09T-2017'!I63</f>
        <v>2384</v>
      </c>
      <c r="J63" s="158">
        <f>'[6]Viec 09T-2017'!J63</f>
        <v>1721</v>
      </c>
      <c r="K63" s="158">
        <f>'[6]Viec 09T-2017'!K63</f>
        <v>18</v>
      </c>
      <c r="L63" s="158">
        <f>'[6]Viec 09T-2017'!L63</f>
        <v>623</v>
      </c>
      <c r="M63" s="158">
        <f>'[6]Viec 09T-2017'!M63</f>
        <v>11</v>
      </c>
      <c r="N63" s="158">
        <f>'[6]Viec 09T-2017'!N63</f>
        <v>6</v>
      </c>
      <c r="O63" s="158">
        <f>'[6]Viec 09T-2017'!O63</f>
        <v>0</v>
      </c>
      <c r="P63" s="158">
        <f>'[6]Viec 09T-2017'!P63</f>
        <v>5</v>
      </c>
      <c r="Q63" s="158">
        <f>'[6]Viec 09T-2017'!Q63</f>
        <v>362</v>
      </c>
      <c r="R63" s="333">
        <f t="shared" si="22"/>
        <v>1007</v>
      </c>
      <c r="S63" s="191">
        <f t="shared" si="13"/>
        <v>0.7294463087248322</v>
      </c>
      <c r="T63" s="334">
        <f t="shared" si="14"/>
        <v>645</v>
      </c>
      <c r="U63" s="320">
        <v>280</v>
      </c>
      <c r="V63" s="328">
        <f t="shared" si="15"/>
        <v>1.3035714285714286</v>
      </c>
      <c r="W63" s="328">
        <f t="shared" si="16"/>
        <v>0.8681718863801894</v>
      </c>
      <c r="X63" s="332">
        <f t="shared" si="11"/>
        <v>58</v>
      </c>
      <c r="Y63" s="320">
        <f t="shared" si="12"/>
        <v>23</v>
      </c>
      <c r="Z63" s="321">
        <v>617</v>
      </c>
      <c r="AA63" s="321">
        <f t="shared" si="17"/>
        <v>2150</v>
      </c>
      <c r="AB63" s="321">
        <f t="shared" si="18"/>
        <v>0</v>
      </c>
      <c r="AC63" s="321">
        <f t="shared" si="19"/>
        <v>0</v>
      </c>
      <c r="AD63" s="321">
        <f t="shared" si="20"/>
        <v>0</v>
      </c>
      <c r="AE63" s="321">
        <f t="shared" si="21"/>
        <v>0</v>
      </c>
      <c r="AF63" s="335" t="b">
        <f>B64='[7]Viec 12T-2016'!B66</f>
        <v>1</v>
      </c>
    </row>
    <row r="64" spans="1:32" s="177" customFormat="1" ht="19.5" customHeight="1">
      <c r="A64" s="190">
        <v>51</v>
      </c>
      <c r="B64" s="156" t="str">
        <f>'[6]Viec 09T-2017'!B64</f>
        <v>Sóc Trăng</v>
      </c>
      <c r="C64" s="158">
        <f>'[6]Viec 09T-2017'!C64</f>
        <v>11374</v>
      </c>
      <c r="D64" s="158">
        <v>4840</v>
      </c>
      <c r="E64" s="158">
        <v>6534</v>
      </c>
      <c r="F64" s="158">
        <f>'[6]Viec 09T-2017'!F64</f>
        <v>103</v>
      </c>
      <c r="G64" s="158">
        <f>'[6]Viec 09T-2017'!G64</f>
        <v>14</v>
      </c>
      <c r="H64" s="158">
        <f>'[6]Viec 09T-2017'!H64</f>
        <v>11271</v>
      </c>
      <c r="I64" s="158">
        <f>'[6]Viec 09T-2017'!I64</f>
        <v>9372</v>
      </c>
      <c r="J64" s="158">
        <f>'[6]Viec 09T-2017'!J64</f>
        <v>5398</v>
      </c>
      <c r="K64" s="158">
        <f>'[6]Viec 09T-2017'!K64</f>
        <v>147</v>
      </c>
      <c r="L64" s="158">
        <f>'[6]Viec 09T-2017'!L64</f>
        <v>3712</v>
      </c>
      <c r="M64" s="158">
        <f>'[6]Viec 09T-2017'!M64</f>
        <v>76</v>
      </c>
      <c r="N64" s="158">
        <f>'[6]Viec 09T-2017'!N64</f>
        <v>15</v>
      </c>
      <c r="O64" s="158">
        <f>'[6]Viec 09T-2017'!O64</f>
        <v>0</v>
      </c>
      <c r="P64" s="158">
        <f>'[6]Viec 09T-2017'!P64</f>
        <v>24</v>
      </c>
      <c r="Q64" s="158">
        <f>'[6]Viec 09T-2017'!Q64</f>
        <v>1899</v>
      </c>
      <c r="R64" s="333">
        <f t="shared" si="22"/>
        <v>5726</v>
      </c>
      <c r="S64" s="191">
        <f t="shared" si="13"/>
        <v>0.591655996585574</v>
      </c>
      <c r="T64" s="334">
        <f t="shared" si="14"/>
        <v>3827</v>
      </c>
      <c r="U64" s="320">
        <v>3287</v>
      </c>
      <c r="V64" s="328">
        <f t="shared" si="15"/>
        <v>0.1642835412229997</v>
      </c>
      <c r="W64" s="328">
        <f t="shared" si="16"/>
        <v>0.8315145062549907</v>
      </c>
      <c r="X64" s="332">
        <f t="shared" si="11"/>
        <v>27</v>
      </c>
      <c r="Y64" s="320">
        <f t="shared" si="12"/>
        <v>50</v>
      </c>
      <c r="Z64" s="321">
        <v>4840</v>
      </c>
      <c r="AA64" s="321">
        <f t="shared" si="17"/>
        <v>6534</v>
      </c>
      <c r="AB64" s="321">
        <f t="shared" si="18"/>
        <v>0</v>
      </c>
      <c r="AC64" s="321">
        <f t="shared" si="19"/>
        <v>0</v>
      </c>
      <c r="AD64" s="321">
        <f t="shared" si="20"/>
        <v>0</v>
      </c>
      <c r="AE64" s="321">
        <f t="shared" si="21"/>
        <v>0</v>
      </c>
      <c r="AF64" s="335" t="b">
        <f>B65='[7]Viec 12T-2016'!B67</f>
        <v>1</v>
      </c>
    </row>
    <row r="65" spans="1:32" s="177" customFormat="1" ht="19.5" customHeight="1">
      <c r="A65" s="192">
        <v>52</v>
      </c>
      <c r="B65" s="156" t="str">
        <f>'[6]Viec 09T-2017'!B65</f>
        <v>Sơn La</v>
      </c>
      <c r="C65" s="158">
        <f>'[6]Viec 09T-2017'!C65</f>
        <v>5728</v>
      </c>
      <c r="D65" s="158">
        <v>1499</v>
      </c>
      <c r="E65" s="158">
        <v>4229</v>
      </c>
      <c r="F65" s="158">
        <f>'[6]Viec 09T-2017'!F65</f>
        <v>21</v>
      </c>
      <c r="G65" s="158">
        <f>'[6]Viec 09T-2017'!G65</f>
        <v>0</v>
      </c>
      <c r="H65" s="158">
        <f>'[6]Viec 09T-2017'!H65</f>
        <v>5707</v>
      </c>
      <c r="I65" s="158">
        <f>'[6]Viec 09T-2017'!I65</f>
        <v>4976</v>
      </c>
      <c r="J65" s="158">
        <f>'[6]Viec 09T-2017'!J65</f>
        <v>3799</v>
      </c>
      <c r="K65" s="158">
        <f>'[6]Viec 09T-2017'!K65</f>
        <v>90</v>
      </c>
      <c r="L65" s="158">
        <f>'[6]Viec 09T-2017'!L65</f>
        <v>1056</v>
      </c>
      <c r="M65" s="158">
        <f>'[6]Viec 09T-2017'!M65</f>
        <v>2</v>
      </c>
      <c r="N65" s="158">
        <f>'[6]Viec 09T-2017'!N65</f>
        <v>5</v>
      </c>
      <c r="O65" s="158">
        <f>'[6]Viec 09T-2017'!O65</f>
        <v>0</v>
      </c>
      <c r="P65" s="158">
        <f>'[6]Viec 09T-2017'!P65</f>
        <v>24</v>
      </c>
      <c r="Q65" s="158">
        <f>'[6]Viec 09T-2017'!Q65</f>
        <v>731</v>
      </c>
      <c r="R65" s="333">
        <f t="shared" si="22"/>
        <v>1818</v>
      </c>
      <c r="S65" s="191">
        <f t="shared" si="13"/>
        <v>0.7815514469453376</v>
      </c>
      <c r="T65" s="334">
        <f t="shared" si="14"/>
        <v>1087</v>
      </c>
      <c r="U65" s="320">
        <v>710</v>
      </c>
      <c r="V65" s="328">
        <f t="shared" si="15"/>
        <v>0.5309859154929577</v>
      </c>
      <c r="W65" s="328">
        <f t="shared" si="16"/>
        <v>0.8719116874014369</v>
      </c>
      <c r="X65" s="332">
        <f t="shared" si="11"/>
        <v>43</v>
      </c>
      <c r="Y65" s="320">
        <f t="shared" si="12"/>
        <v>14</v>
      </c>
      <c r="Z65" s="321">
        <v>1499</v>
      </c>
      <c r="AA65" s="321">
        <f t="shared" si="17"/>
        <v>4229</v>
      </c>
      <c r="AB65" s="321">
        <f t="shared" si="18"/>
        <v>0</v>
      </c>
      <c r="AC65" s="321">
        <f t="shared" si="19"/>
        <v>0</v>
      </c>
      <c r="AD65" s="321">
        <f t="shared" si="20"/>
        <v>0</v>
      </c>
      <c r="AE65" s="321">
        <f t="shared" si="21"/>
        <v>0</v>
      </c>
      <c r="AF65" s="335" t="b">
        <f>B66='[7]Viec 12T-2016'!B68</f>
        <v>1</v>
      </c>
    </row>
    <row r="66" spans="1:32" s="177" customFormat="1" ht="19.5" customHeight="1">
      <c r="A66" s="190">
        <v>53</v>
      </c>
      <c r="B66" s="156" t="str">
        <f>'[6]Viec 09T-2017'!B66</f>
        <v>Tây Ninh</v>
      </c>
      <c r="C66" s="158">
        <f>'[6]Viec 09T-2017'!C66</f>
        <v>27217</v>
      </c>
      <c r="D66" s="158">
        <v>14454</v>
      </c>
      <c r="E66" s="158">
        <v>12763</v>
      </c>
      <c r="F66" s="158">
        <f>'[6]Viec 09T-2017'!F66</f>
        <v>304</v>
      </c>
      <c r="G66" s="158">
        <f>'[6]Viec 09T-2017'!G66</f>
        <v>11</v>
      </c>
      <c r="H66" s="158">
        <f>'[6]Viec 09T-2017'!H66</f>
        <v>26913</v>
      </c>
      <c r="I66" s="158">
        <f>'[6]Viec 09T-2017'!I66</f>
        <v>20496</v>
      </c>
      <c r="J66" s="158">
        <f>'[6]Viec 09T-2017'!J66</f>
        <v>10096</v>
      </c>
      <c r="K66" s="158">
        <f>'[6]Viec 09T-2017'!K66</f>
        <v>484</v>
      </c>
      <c r="L66" s="158">
        <f>'[6]Viec 09T-2017'!L66</f>
        <v>9702</v>
      </c>
      <c r="M66" s="158">
        <f>'[6]Viec 09T-2017'!M66</f>
        <v>132</v>
      </c>
      <c r="N66" s="158">
        <f>'[6]Viec 09T-2017'!N66</f>
        <v>35</v>
      </c>
      <c r="O66" s="158">
        <f>'[6]Viec 09T-2017'!O66</f>
        <v>0</v>
      </c>
      <c r="P66" s="158">
        <f>'[6]Viec 09T-2017'!P66</f>
        <v>47</v>
      </c>
      <c r="Q66" s="158">
        <f>'[6]Viec 09T-2017'!Q66</f>
        <v>6417</v>
      </c>
      <c r="R66" s="333">
        <f t="shared" si="22"/>
        <v>16333</v>
      </c>
      <c r="S66" s="191">
        <f t="shared" si="13"/>
        <v>0.5161982825917252</v>
      </c>
      <c r="T66" s="334">
        <f t="shared" si="14"/>
        <v>9916</v>
      </c>
      <c r="U66" s="320">
        <v>7678</v>
      </c>
      <c r="V66" s="328">
        <f t="shared" si="15"/>
        <v>0.2914821568116697</v>
      </c>
      <c r="W66" s="328">
        <f t="shared" si="16"/>
        <v>0.7615650429160629</v>
      </c>
      <c r="X66" s="332">
        <f t="shared" si="11"/>
        <v>3</v>
      </c>
      <c r="Y66" s="320">
        <f t="shared" si="12"/>
        <v>61</v>
      </c>
      <c r="Z66" s="321">
        <v>14454</v>
      </c>
      <c r="AA66" s="321">
        <f t="shared" si="17"/>
        <v>12763</v>
      </c>
      <c r="AB66" s="321">
        <f t="shared" si="18"/>
        <v>0</v>
      </c>
      <c r="AC66" s="321">
        <f t="shared" si="19"/>
        <v>0</v>
      </c>
      <c r="AD66" s="321">
        <f t="shared" si="20"/>
        <v>0</v>
      </c>
      <c r="AE66" s="321">
        <f t="shared" si="21"/>
        <v>0</v>
      </c>
      <c r="AF66" s="335" t="b">
        <f>B67='[7]Viec 12T-2016'!B69</f>
        <v>1</v>
      </c>
    </row>
    <row r="67" spans="1:32" s="177" customFormat="1" ht="19.5" customHeight="1">
      <c r="A67" s="192">
        <v>54</v>
      </c>
      <c r="B67" s="156" t="str">
        <f>'[6]Viec 09T-2017'!B67</f>
        <v>Tiền Giang</v>
      </c>
      <c r="C67" s="158">
        <f>'[6]Viec 09T-2017'!C67</f>
        <v>21481</v>
      </c>
      <c r="D67" s="158">
        <v>10554</v>
      </c>
      <c r="E67" s="158">
        <v>10927</v>
      </c>
      <c r="F67" s="158">
        <f>'[6]Viec 09T-2017'!F67</f>
        <v>198</v>
      </c>
      <c r="G67" s="158">
        <f>'[6]Viec 09T-2017'!G67</f>
        <v>20</v>
      </c>
      <c r="H67" s="158">
        <f>'[6]Viec 09T-2017'!H67</f>
        <v>21283</v>
      </c>
      <c r="I67" s="158">
        <f>'[6]Viec 09T-2017'!I67</f>
        <v>15973</v>
      </c>
      <c r="J67" s="158">
        <f>'[6]Viec 09T-2017'!J67</f>
        <v>8524</v>
      </c>
      <c r="K67" s="158">
        <f>'[6]Viec 09T-2017'!K67</f>
        <v>342</v>
      </c>
      <c r="L67" s="158">
        <f>'[6]Viec 09T-2017'!L67</f>
        <v>6771</v>
      </c>
      <c r="M67" s="158">
        <f>'[6]Viec 09T-2017'!M67</f>
        <v>250</v>
      </c>
      <c r="N67" s="158">
        <f>'[6]Viec 09T-2017'!N67</f>
        <v>18</v>
      </c>
      <c r="O67" s="158">
        <f>'[6]Viec 09T-2017'!O67</f>
        <v>0</v>
      </c>
      <c r="P67" s="158">
        <f>'[6]Viec 09T-2017'!P67</f>
        <v>68</v>
      </c>
      <c r="Q67" s="158">
        <f>'[6]Viec 09T-2017'!Q67</f>
        <v>5310</v>
      </c>
      <c r="R67" s="333">
        <f t="shared" si="22"/>
        <v>12417</v>
      </c>
      <c r="S67" s="191">
        <f t="shared" si="13"/>
        <v>0.5550616665623239</v>
      </c>
      <c r="T67" s="334">
        <f t="shared" si="14"/>
        <v>7107</v>
      </c>
      <c r="U67" s="320">
        <v>5343</v>
      </c>
      <c r="V67" s="328">
        <f t="shared" si="15"/>
        <v>0.33015160022459294</v>
      </c>
      <c r="W67" s="328">
        <f t="shared" si="16"/>
        <v>0.7505050979655123</v>
      </c>
      <c r="X67" s="332">
        <f t="shared" si="11"/>
        <v>7</v>
      </c>
      <c r="Y67" s="320">
        <f t="shared" si="12"/>
        <v>59</v>
      </c>
      <c r="Z67" s="321">
        <v>10554</v>
      </c>
      <c r="AA67" s="321">
        <f t="shared" si="17"/>
        <v>10927</v>
      </c>
      <c r="AB67" s="321">
        <f t="shared" si="18"/>
        <v>0</v>
      </c>
      <c r="AC67" s="321">
        <f t="shared" si="19"/>
        <v>0</v>
      </c>
      <c r="AD67" s="321">
        <f t="shared" si="20"/>
        <v>0</v>
      </c>
      <c r="AE67" s="321">
        <f t="shared" si="21"/>
        <v>0</v>
      </c>
      <c r="AF67" s="335" t="b">
        <f>B68='[7]Viec 12T-2016'!B70</f>
        <v>1</v>
      </c>
    </row>
    <row r="68" spans="1:32" s="177" customFormat="1" ht="19.5" customHeight="1">
      <c r="A68" s="190">
        <v>55</v>
      </c>
      <c r="B68" s="156" t="str">
        <f>'[6]Viec 09T-2017'!B68</f>
        <v>TT Huế</v>
      </c>
      <c r="C68" s="158">
        <f>'[6]Viec 09T-2017'!C68</f>
        <v>5054</v>
      </c>
      <c r="D68" s="158">
        <v>1923</v>
      </c>
      <c r="E68" s="158">
        <v>3131</v>
      </c>
      <c r="F68" s="158">
        <f>'[6]Viec 09T-2017'!F68</f>
        <v>34</v>
      </c>
      <c r="G68" s="158">
        <f>'[6]Viec 09T-2017'!G68</f>
        <v>0</v>
      </c>
      <c r="H68" s="158">
        <f>'[6]Viec 09T-2017'!H68</f>
        <v>5020</v>
      </c>
      <c r="I68" s="158">
        <f>'[6]Viec 09T-2017'!I68</f>
        <v>4335</v>
      </c>
      <c r="J68" s="158">
        <f>'[6]Viec 09T-2017'!J68</f>
        <v>2573</v>
      </c>
      <c r="K68" s="158">
        <f>'[6]Viec 09T-2017'!K68</f>
        <v>36</v>
      </c>
      <c r="L68" s="158">
        <f>'[6]Viec 09T-2017'!L68</f>
        <v>1630</v>
      </c>
      <c r="M68" s="158">
        <f>'[6]Viec 09T-2017'!M68</f>
        <v>76</v>
      </c>
      <c r="N68" s="158">
        <f>'[6]Viec 09T-2017'!N68</f>
        <v>7</v>
      </c>
      <c r="O68" s="158">
        <f>'[6]Viec 09T-2017'!O68</f>
        <v>0</v>
      </c>
      <c r="P68" s="158">
        <f>'[6]Viec 09T-2017'!P68</f>
        <v>13</v>
      </c>
      <c r="Q68" s="158">
        <f>'[6]Viec 09T-2017'!Q68</f>
        <v>685</v>
      </c>
      <c r="R68" s="333">
        <f t="shared" si="22"/>
        <v>2411</v>
      </c>
      <c r="S68" s="191">
        <f t="shared" si="13"/>
        <v>0.601845444059977</v>
      </c>
      <c r="T68" s="334">
        <f t="shared" si="14"/>
        <v>1726</v>
      </c>
      <c r="U68" s="320">
        <v>1233</v>
      </c>
      <c r="V68" s="328">
        <f t="shared" si="15"/>
        <v>0.39983779399837793</v>
      </c>
      <c r="W68" s="328">
        <f t="shared" si="16"/>
        <v>0.8635458167330677</v>
      </c>
      <c r="X68" s="332">
        <f t="shared" si="11"/>
        <v>46</v>
      </c>
      <c r="Y68" s="320">
        <f t="shared" si="12"/>
        <v>47</v>
      </c>
      <c r="Z68" s="321">
        <v>1923</v>
      </c>
      <c r="AA68" s="321">
        <f t="shared" si="17"/>
        <v>3131</v>
      </c>
      <c r="AB68" s="321">
        <f t="shared" si="18"/>
        <v>0</v>
      </c>
      <c r="AC68" s="321">
        <f t="shared" si="19"/>
        <v>0</v>
      </c>
      <c r="AD68" s="321">
        <f t="shared" si="20"/>
        <v>0</v>
      </c>
      <c r="AE68" s="321">
        <f t="shared" si="21"/>
        <v>0</v>
      </c>
      <c r="AF68" s="335" t="b">
        <f>B69='[7]Viec 12T-2016'!B71</f>
        <v>1</v>
      </c>
    </row>
    <row r="69" spans="1:32" s="177" customFormat="1" ht="19.5" customHeight="1">
      <c r="A69" s="192">
        <v>56</v>
      </c>
      <c r="B69" s="156" t="str">
        <f>'[6]Viec 09T-2017'!B69</f>
        <v>Tuyên Quang</v>
      </c>
      <c r="C69" s="158">
        <f>'[6]Viec 09T-2017'!C69</f>
        <v>4793</v>
      </c>
      <c r="D69" s="158">
        <v>1432</v>
      </c>
      <c r="E69" s="158">
        <v>3361</v>
      </c>
      <c r="F69" s="158">
        <f>'[6]Viec 09T-2017'!F69</f>
        <v>47</v>
      </c>
      <c r="G69" s="158">
        <f>'[6]Viec 09T-2017'!G69</f>
        <v>7</v>
      </c>
      <c r="H69" s="158">
        <f>'[6]Viec 09T-2017'!H69</f>
        <v>4746</v>
      </c>
      <c r="I69" s="158">
        <f>'[6]Viec 09T-2017'!I69</f>
        <v>3521</v>
      </c>
      <c r="J69" s="158">
        <f>'[6]Viec 09T-2017'!J69</f>
        <v>2946</v>
      </c>
      <c r="K69" s="158">
        <f>'[6]Viec 09T-2017'!K69</f>
        <v>53</v>
      </c>
      <c r="L69" s="158">
        <f>'[6]Viec 09T-2017'!L69</f>
        <v>459</v>
      </c>
      <c r="M69" s="158">
        <f>'[6]Viec 09T-2017'!M69</f>
        <v>35</v>
      </c>
      <c r="N69" s="158">
        <f>'[6]Viec 09T-2017'!N69</f>
        <v>0</v>
      </c>
      <c r="O69" s="158">
        <f>'[6]Viec 09T-2017'!O69</f>
        <v>0</v>
      </c>
      <c r="P69" s="158">
        <f>'[6]Viec 09T-2017'!P69</f>
        <v>28</v>
      </c>
      <c r="Q69" s="158">
        <f>'[6]Viec 09T-2017'!Q69</f>
        <v>1225</v>
      </c>
      <c r="R69" s="333">
        <f t="shared" si="22"/>
        <v>1747</v>
      </c>
      <c r="S69" s="191">
        <f t="shared" si="13"/>
        <v>0.8517466628798637</v>
      </c>
      <c r="T69" s="334">
        <f t="shared" si="14"/>
        <v>522</v>
      </c>
      <c r="U69" s="320">
        <v>344</v>
      </c>
      <c r="V69" s="328">
        <f t="shared" si="15"/>
        <v>0.5174418604651163</v>
      </c>
      <c r="W69" s="328">
        <f t="shared" si="16"/>
        <v>0.7418879056047197</v>
      </c>
      <c r="X69" s="332">
        <f t="shared" si="11"/>
        <v>50</v>
      </c>
      <c r="Y69" s="320">
        <f t="shared" si="12"/>
        <v>5</v>
      </c>
      <c r="Z69" s="321">
        <v>1432</v>
      </c>
      <c r="AA69" s="321">
        <f t="shared" si="17"/>
        <v>3361</v>
      </c>
      <c r="AB69" s="321">
        <f t="shared" si="18"/>
        <v>0</v>
      </c>
      <c r="AC69" s="321">
        <f t="shared" si="19"/>
        <v>0</v>
      </c>
      <c r="AD69" s="321">
        <f t="shared" si="20"/>
        <v>0</v>
      </c>
      <c r="AE69" s="321">
        <f t="shared" si="21"/>
        <v>0</v>
      </c>
      <c r="AF69" s="335" t="b">
        <f>B70='[7]Viec 12T-2016'!B72</f>
        <v>1</v>
      </c>
    </row>
    <row r="70" spans="1:32" s="177" customFormat="1" ht="19.5" customHeight="1">
      <c r="A70" s="190">
        <v>57</v>
      </c>
      <c r="B70" s="156" t="str">
        <f>'[6]Viec 09T-2017'!B70</f>
        <v>Thái Bình</v>
      </c>
      <c r="C70" s="158">
        <f>'[6]Viec 09T-2017'!C70</f>
        <v>6212</v>
      </c>
      <c r="D70" s="158">
        <v>2692</v>
      </c>
      <c r="E70" s="158">
        <v>3520</v>
      </c>
      <c r="F70" s="158">
        <f>'[6]Viec 09T-2017'!F70</f>
        <v>48</v>
      </c>
      <c r="G70" s="158">
        <f>'[6]Viec 09T-2017'!G70</f>
        <v>0</v>
      </c>
      <c r="H70" s="158">
        <f>'[6]Viec 09T-2017'!H70</f>
        <v>6164</v>
      </c>
      <c r="I70" s="158">
        <f>'[6]Viec 09T-2017'!I70</f>
        <v>4332</v>
      </c>
      <c r="J70" s="158">
        <f>'[6]Viec 09T-2017'!J70</f>
        <v>3041</v>
      </c>
      <c r="K70" s="158">
        <f>'[6]Viec 09T-2017'!K70</f>
        <v>101</v>
      </c>
      <c r="L70" s="158">
        <f>'[6]Viec 09T-2017'!L70</f>
        <v>1161</v>
      </c>
      <c r="M70" s="158">
        <f>'[6]Viec 09T-2017'!M70</f>
        <v>6</v>
      </c>
      <c r="N70" s="158">
        <f>'[6]Viec 09T-2017'!N70</f>
        <v>9</v>
      </c>
      <c r="O70" s="158">
        <f>'[6]Viec 09T-2017'!O70</f>
        <v>0</v>
      </c>
      <c r="P70" s="158">
        <f>'[6]Viec 09T-2017'!P70</f>
        <v>14</v>
      </c>
      <c r="Q70" s="158">
        <f>'[6]Viec 09T-2017'!Q70</f>
        <v>1832</v>
      </c>
      <c r="R70" s="333">
        <f t="shared" si="22"/>
        <v>3022</v>
      </c>
      <c r="S70" s="191">
        <f t="shared" si="13"/>
        <v>0.7253000923361034</v>
      </c>
      <c r="T70" s="334">
        <f t="shared" si="14"/>
        <v>1190</v>
      </c>
      <c r="U70" s="320">
        <v>797</v>
      </c>
      <c r="V70" s="328">
        <f t="shared" si="15"/>
        <v>0.493099121706399</v>
      </c>
      <c r="W70" s="328">
        <f t="shared" si="16"/>
        <v>0.7027903958468527</v>
      </c>
      <c r="X70" s="332">
        <f t="shared" si="11"/>
        <v>41</v>
      </c>
      <c r="Y70" s="320">
        <f t="shared" si="12"/>
        <v>27</v>
      </c>
      <c r="Z70" s="321">
        <v>2692</v>
      </c>
      <c r="AA70" s="321">
        <f t="shared" si="17"/>
        <v>3520</v>
      </c>
      <c r="AB70" s="321">
        <f t="shared" si="18"/>
        <v>0</v>
      </c>
      <c r="AC70" s="321">
        <f t="shared" si="19"/>
        <v>0</v>
      </c>
      <c r="AD70" s="321">
        <f t="shared" si="20"/>
        <v>0</v>
      </c>
      <c r="AE70" s="321">
        <f t="shared" si="21"/>
        <v>0</v>
      </c>
      <c r="AF70" s="335" t="b">
        <f>B71='[7]Viec 12T-2016'!B73</f>
        <v>1</v>
      </c>
    </row>
    <row r="71" spans="1:32" s="177" customFormat="1" ht="19.5" customHeight="1">
      <c r="A71" s="192">
        <v>58</v>
      </c>
      <c r="B71" s="156" t="str">
        <f>'[6]Viec 09T-2017'!B71</f>
        <v>Thái Nguyên</v>
      </c>
      <c r="C71" s="158">
        <f>'[6]Viec 09T-2017'!C71</f>
        <v>10094</v>
      </c>
      <c r="D71" s="158">
        <v>3714</v>
      </c>
      <c r="E71" s="158">
        <v>6380</v>
      </c>
      <c r="F71" s="158">
        <f>'[6]Viec 09T-2017'!F71</f>
        <v>89</v>
      </c>
      <c r="G71" s="158">
        <f>'[6]Viec 09T-2017'!G71</f>
        <v>0</v>
      </c>
      <c r="H71" s="158">
        <f>'[6]Viec 09T-2017'!H71</f>
        <v>10005</v>
      </c>
      <c r="I71" s="158">
        <f>'[6]Viec 09T-2017'!I71</f>
        <v>7237</v>
      </c>
      <c r="J71" s="158">
        <f>'[6]Viec 09T-2017'!J71</f>
        <v>4955</v>
      </c>
      <c r="K71" s="158">
        <f>'[6]Viec 09T-2017'!K71</f>
        <v>217</v>
      </c>
      <c r="L71" s="158">
        <f>'[6]Viec 09T-2017'!L71</f>
        <v>2014</v>
      </c>
      <c r="M71" s="158">
        <f>'[6]Viec 09T-2017'!M71</f>
        <v>36</v>
      </c>
      <c r="N71" s="158">
        <f>'[6]Viec 09T-2017'!N71</f>
        <v>4</v>
      </c>
      <c r="O71" s="158">
        <f>'[6]Viec 09T-2017'!O71</f>
        <v>1</v>
      </c>
      <c r="P71" s="158">
        <f>'[6]Viec 09T-2017'!P71</f>
        <v>10</v>
      </c>
      <c r="Q71" s="158">
        <f>'[6]Viec 09T-2017'!Q71</f>
        <v>2768</v>
      </c>
      <c r="R71" s="333">
        <f t="shared" si="22"/>
        <v>4833</v>
      </c>
      <c r="S71" s="191">
        <f t="shared" si="13"/>
        <v>0.7146607710377229</v>
      </c>
      <c r="T71" s="334">
        <f t="shared" si="14"/>
        <v>2065</v>
      </c>
      <c r="U71" s="320">
        <v>828</v>
      </c>
      <c r="V71" s="328">
        <f t="shared" si="15"/>
        <v>1.4939613526570048</v>
      </c>
      <c r="W71" s="328">
        <f t="shared" si="16"/>
        <v>0.7233383308345827</v>
      </c>
      <c r="X71" s="332">
        <f t="shared" si="11"/>
        <v>30</v>
      </c>
      <c r="Y71" s="320">
        <f t="shared" si="12"/>
        <v>29</v>
      </c>
      <c r="Z71" s="321">
        <v>3714</v>
      </c>
      <c r="AA71" s="321">
        <f t="shared" si="17"/>
        <v>6380</v>
      </c>
      <c r="AB71" s="321">
        <f t="shared" si="18"/>
        <v>0</v>
      </c>
      <c r="AC71" s="321">
        <f t="shared" si="19"/>
        <v>0</v>
      </c>
      <c r="AD71" s="321">
        <f t="shared" si="20"/>
        <v>0</v>
      </c>
      <c r="AE71" s="321">
        <f t="shared" si="21"/>
        <v>0</v>
      </c>
      <c r="AF71" s="335" t="b">
        <f>B72='[7]Viec 12T-2016'!B74</f>
        <v>1</v>
      </c>
    </row>
    <row r="72" spans="1:32" s="177" customFormat="1" ht="19.5" customHeight="1">
      <c r="A72" s="190">
        <v>59</v>
      </c>
      <c r="B72" s="156" t="str">
        <f>'[6]Viec 09T-2017'!B72</f>
        <v>Thanh Hóa</v>
      </c>
      <c r="C72" s="158">
        <f>'[6]Viec 09T-2017'!C72</f>
        <v>13972</v>
      </c>
      <c r="D72" s="158">
        <v>5032</v>
      </c>
      <c r="E72" s="158">
        <v>8940</v>
      </c>
      <c r="F72" s="158">
        <f>'[6]Viec 09T-2017'!F72</f>
        <v>176</v>
      </c>
      <c r="G72" s="158">
        <f>'[6]Viec 09T-2017'!G72</f>
        <v>0</v>
      </c>
      <c r="H72" s="158">
        <f>'[6]Viec 09T-2017'!H72</f>
        <v>13796</v>
      </c>
      <c r="I72" s="158">
        <f>'[6]Viec 09T-2017'!I72</f>
        <v>10922</v>
      </c>
      <c r="J72" s="158">
        <f>'[6]Viec 09T-2017'!J72</f>
        <v>7235</v>
      </c>
      <c r="K72" s="158">
        <f>'[6]Viec 09T-2017'!K72</f>
        <v>105</v>
      </c>
      <c r="L72" s="158">
        <f>'[6]Viec 09T-2017'!L72</f>
        <v>3433</v>
      </c>
      <c r="M72" s="158">
        <f>'[6]Viec 09T-2017'!M72</f>
        <v>100</v>
      </c>
      <c r="N72" s="158">
        <f>'[6]Viec 09T-2017'!N72</f>
        <v>19</v>
      </c>
      <c r="O72" s="158">
        <f>'[6]Viec 09T-2017'!O72</f>
        <v>0</v>
      </c>
      <c r="P72" s="158">
        <f>'[6]Viec 09T-2017'!P72</f>
        <v>30</v>
      </c>
      <c r="Q72" s="158">
        <f>'[6]Viec 09T-2017'!Q72</f>
        <v>2874</v>
      </c>
      <c r="R72" s="333">
        <f t="shared" si="22"/>
        <v>6456</v>
      </c>
      <c r="S72" s="191">
        <f t="shared" si="13"/>
        <v>0.672038088262223</v>
      </c>
      <c r="T72" s="334">
        <f t="shared" si="14"/>
        <v>3582</v>
      </c>
      <c r="U72" s="320">
        <v>2115</v>
      </c>
      <c r="V72" s="328">
        <f t="shared" si="15"/>
        <v>0.6936170212765957</v>
      </c>
      <c r="W72" s="328">
        <f t="shared" si="16"/>
        <v>0.7916787474630328</v>
      </c>
      <c r="X72" s="332">
        <f t="shared" si="11"/>
        <v>18</v>
      </c>
      <c r="Y72" s="320">
        <f t="shared" si="12"/>
        <v>32</v>
      </c>
      <c r="Z72" s="321">
        <v>5032</v>
      </c>
      <c r="AA72" s="321">
        <f t="shared" si="17"/>
        <v>8940</v>
      </c>
      <c r="AB72" s="321">
        <f t="shared" si="18"/>
        <v>0</v>
      </c>
      <c r="AC72" s="321">
        <f t="shared" si="19"/>
        <v>0</v>
      </c>
      <c r="AD72" s="321">
        <f t="shared" si="20"/>
        <v>0</v>
      </c>
      <c r="AE72" s="321">
        <f t="shared" si="21"/>
        <v>0</v>
      </c>
      <c r="AF72" s="335" t="b">
        <f>B73='[7]Viec 12T-2016'!B75</f>
        <v>1</v>
      </c>
    </row>
    <row r="73" spans="1:32" s="177" customFormat="1" ht="19.5" customHeight="1">
      <c r="A73" s="192">
        <v>60</v>
      </c>
      <c r="B73" s="156" t="str">
        <f>'[6]Viec 09T-2017'!B73</f>
        <v>Trà Vinh</v>
      </c>
      <c r="C73" s="158">
        <f>'[6]Viec 09T-2017'!C73</f>
        <v>14808</v>
      </c>
      <c r="D73" s="158">
        <v>6334</v>
      </c>
      <c r="E73" s="158">
        <v>8474</v>
      </c>
      <c r="F73" s="158">
        <f>'[6]Viec 09T-2017'!F73</f>
        <v>111</v>
      </c>
      <c r="G73" s="158">
        <f>'[6]Viec 09T-2017'!G73</f>
        <v>3</v>
      </c>
      <c r="H73" s="158">
        <f>'[6]Viec 09T-2017'!H73</f>
        <v>14697</v>
      </c>
      <c r="I73" s="158">
        <f>'[6]Viec 09T-2017'!I73</f>
        <v>11840</v>
      </c>
      <c r="J73" s="158">
        <f>'[6]Viec 09T-2017'!J73</f>
        <v>6707</v>
      </c>
      <c r="K73" s="158">
        <f>'[6]Viec 09T-2017'!K73</f>
        <v>180</v>
      </c>
      <c r="L73" s="158">
        <f>'[6]Viec 09T-2017'!L73</f>
        <v>4730</v>
      </c>
      <c r="M73" s="158">
        <f>'[6]Viec 09T-2017'!M73</f>
        <v>135</v>
      </c>
      <c r="N73" s="158">
        <f>'[6]Viec 09T-2017'!N73</f>
        <v>3</v>
      </c>
      <c r="O73" s="158">
        <f>'[6]Viec 09T-2017'!O73</f>
        <v>0</v>
      </c>
      <c r="P73" s="158">
        <f>'[6]Viec 09T-2017'!P73</f>
        <v>85</v>
      </c>
      <c r="Q73" s="158">
        <f>'[6]Viec 09T-2017'!Q73</f>
        <v>2857</v>
      </c>
      <c r="R73" s="333">
        <f t="shared" si="22"/>
        <v>7810</v>
      </c>
      <c r="S73" s="191">
        <f t="shared" si="13"/>
        <v>0.5816722972972973</v>
      </c>
      <c r="T73" s="334">
        <f t="shared" si="14"/>
        <v>4953</v>
      </c>
      <c r="U73" s="320">
        <v>3174</v>
      </c>
      <c r="V73" s="328">
        <f t="shared" si="15"/>
        <v>0.5604914933837429</v>
      </c>
      <c r="W73" s="328">
        <f t="shared" si="16"/>
        <v>0.8056065863781724</v>
      </c>
      <c r="X73" s="332">
        <f t="shared" si="11"/>
        <v>16</v>
      </c>
      <c r="Y73" s="320">
        <f t="shared" si="12"/>
        <v>53</v>
      </c>
      <c r="Z73" s="321">
        <v>6334</v>
      </c>
      <c r="AA73" s="321">
        <f t="shared" si="17"/>
        <v>8474</v>
      </c>
      <c r="AB73" s="321">
        <f t="shared" si="18"/>
        <v>0</v>
      </c>
      <c r="AC73" s="321">
        <f t="shared" si="19"/>
        <v>0</v>
      </c>
      <c r="AD73" s="321">
        <f t="shared" si="20"/>
        <v>0</v>
      </c>
      <c r="AE73" s="321">
        <f t="shared" si="21"/>
        <v>0</v>
      </c>
      <c r="AF73" s="335" t="b">
        <f>B74='[7]Viec 12T-2016'!B76</f>
        <v>1</v>
      </c>
    </row>
    <row r="74" spans="1:32" s="177" customFormat="1" ht="19.5" customHeight="1">
      <c r="A74" s="190">
        <v>61</v>
      </c>
      <c r="B74" s="156" t="str">
        <f>'[6]Viec 09T-2017'!B74</f>
        <v>Vĩnh Long</v>
      </c>
      <c r="C74" s="158">
        <f>'[6]Viec 09T-2017'!C74</f>
        <v>12827</v>
      </c>
      <c r="D74" s="158">
        <v>5702</v>
      </c>
      <c r="E74" s="158">
        <v>7125</v>
      </c>
      <c r="F74" s="158">
        <f>'[6]Viec 09T-2017'!F74</f>
        <v>130</v>
      </c>
      <c r="G74" s="158">
        <f>'[6]Viec 09T-2017'!G74</f>
        <v>0</v>
      </c>
      <c r="H74" s="158">
        <f>'[6]Viec 09T-2017'!H74</f>
        <v>12697</v>
      </c>
      <c r="I74" s="158">
        <f>'[6]Viec 09T-2017'!I74</f>
        <v>10125</v>
      </c>
      <c r="J74" s="158">
        <f>'[6]Viec 09T-2017'!J74</f>
        <v>5569</v>
      </c>
      <c r="K74" s="158">
        <f>'[6]Viec 09T-2017'!K74</f>
        <v>109</v>
      </c>
      <c r="L74" s="158">
        <f>'[6]Viec 09T-2017'!L74</f>
        <v>4223</v>
      </c>
      <c r="M74" s="158">
        <f>'[6]Viec 09T-2017'!M74</f>
        <v>195</v>
      </c>
      <c r="N74" s="158">
        <f>'[6]Viec 09T-2017'!N74</f>
        <v>13</v>
      </c>
      <c r="O74" s="158">
        <f>'[6]Viec 09T-2017'!O74</f>
        <v>0</v>
      </c>
      <c r="P74" s="158">
        <f>'[6]Viec 09T-2017'!P74</f>
        <v>16</v>
      </c>
      <c r="Q74" s="158">
        <f>'[6]Viec 09T-2017'!Q74</f>
        <v>2572</v>
      </c>
      <c r="R74" s="333">
        <f t="shared" si="22"/>
        <v>7019</v>
      </c>
      <c r="S74" s="191">
        <f t="shared" si="13"/>
        <v>0.5607901234567901</v>
      </c>
      <c r="T74" s="334">
        <f t="shared" si="14"/>
        <v>4447</v>
      </c>
      <c r="U74" s="320">
        <v>2900</v>
      </c>
      <c r="V74" s="328">
        <f t="shared" si="15"/>
        <v>0.533448275862069</v>
      </c>
      <c r="W74" s="328">
        <f t="shared" si="16"/>
        <v>0.7974324643616603</v>
      </c>
      <c r="X74" s="332">
        <f t="shared" si="11"/>
        <v>22</v>
      </c>
      <c r="Y74" s="320">
        <f t="shared" si="12"/>
        <v>58</v>
      </c>
      <c r="Z74" s="321">
        <v>5702</v>
      </c>
      <c r="AA74" s="321">
        <f t="shared" si="17"/>
        <v>7125</v>
      </c>
      <c r="AB74" s="321">
        <f t="shared" si="18"/>
        <v>0</v>
      </c>
      <c r="AC74" s="321">
        <f t="shared" si="19"/>
        <v>0</v>
      </c>
      <c r="AD74" s="321">
        <f t="shared" si="20"/>
        <v>0</v>
      </c>
      <c r="AE74" s="321">
        <f t="shared" si="21"/>
        <v>0</v>
      </c>
      <c r="AF74" s="335" t="b">
        <f>B75='[7]Viec 12T-2016'!B77</f>
        <v>1</v>
      </c>
    </row>
    <row r="75" spans="1:32" s="177" customFormat="1" ht="19.5" customHeight="1">
      <c r="A75" s="192">
        <v>62</v>
      </c>
      <c r="B75" s="156" t="str">
        <f>'[6]Viec 09T-2017'!B75</f>
        <v>Vĩnh Phúc</v>
      </c>
      <c r="C75" s="158">
        <f>'[6]Viec 09T-2017'!C75</f>
        <v>7197</v>
      </c>
      <c r="D75" s="158">
        <v>2024</v>
      </c>
      <c r="E75" s="158">
        <v>5173</v>
      </c>
      <c r="F75" s="158">
        <f>'[6]Viec 09T-2017'!F75</f>
        <v>96</v>
      </c>
      <c r="G75" s="158">
        <f>'[6]Viec 09T-2017'!G75</f>
        <v>8</v>
      </c>
      <c r="H75" s="158">
        <f>'[6]Viec 09T-2017'!H75</f>
        <v>7101</v>
      </c>
      <c r="I75" s="158">
        <f>'[6]Viec 09T-2017'!I75</f>
        <v>5875</v>
      </c>
      <c r="J75" s="158">
        <f>'[6]Viec 09T-2017'!J75</f>
        <v>4772</v>
      </c>
      <c r="K75" s="158">
        <f>'[6]Viec 09T-2017'!K75</f>
        <v>54</v>
      </c>
      <c r="L75" s="158">
        <f>'[6]Viec 09T-2017'!L75</f>
        <v>995</v>
      </c>
      <c r="M75" s="158">
        <f>'[6]Viec 09T-2017'!M75</f>
        <v>34</v>
      </c>
      <c r="N75" s="158">
        <f>'[6]Viec 09T-2017'!N75</f>
        <v>6</v>
      </c>
      <c r="O75" s="158">
        <f>'[6]Viec 09T-2017'!O75</f>
        <v>1</v>
      </c>
      <c r="P75" s="158">
        <f>'[6]Viec 09T-2017'!P75</f>
        <v>13</v>
      </c>
      <c r="Q75" s="158">
        <f>'[6]Viec 09T-2017'!Q75</f>
        <v>1226</v>
      </c>
      <c r="R75" s="333">
        <f t="shared" si="22"/>
        <v>2275</v>
      </c>
      <c r="S75" s="191">
        <f t="shared" si="13"/>
        <v>0.8214468085106383</v>
      </c>
      <c r="T75" s="334">
        <f t="shared" si="14"/>
        <v>1049</v>
      </c>
      <c r="U75" s="320">
        <v>836</v>
      </c>
      <c r="V75" s="328">
        <f>(T75-U75)/U75</f>
        <v>0.25478468899521534</v>
      </c>
      <c r="W75" s="328">
        <f t="shared" si="16"/>
        <v>0.8273482608083369</v>
      </c>
      <c r="X75" s="332">
        <f t="shared" si="11"/>
        <v>37</v>
      </c>
      <c r="Y75" s="320">
        <f t="shared" si="12"/>
        <v>9</v>
      </c>
      <c r="Z75" s="321">
        <v>2024</v>
      </c>
      <c r="AA75" s="321">
        <f>C75-Z75</f>
        <v>5173</v>
      </c>
      <c r="AB75" s="321">
        <f t="shared" si="18"/>
        <v>0</v>
      </c>
      <c r="AC75" s="321">
        <f t="shared" si="19"/>
        <v>0</v>
      </c>
      <c r="AD75" s="321">
        <f t="shared" si="20"/>
        <v>0</v>
      </c>
      <c r="AE75" s="321">
        <f t="shared" si="21"/>
        <v>0</v>
      </c>
      <c r="AF75" s="335" t="b">
        <f>B76='[7]Viec 12T-2016'!B78</f>
        <v>1</v>
      </c>
    </row>
    <row r="76" spans="1:32" s="177" customFormat="1" ht="19.5" customHeight="1">
      <c r="A76" s="190">
        <v>63</v>
      </c>
      <c r="B76" s="156" t="str">
        <f>'[6]Viec 09T-2017'!B76</f>
        <v>Yên Bái</v>
      </c>
      <c r="C76" s="158">
        <f>'[6]Viec 09T-2017'!C76</f>
        <v>5060</v>
      </c>
      <c r="D76" s="158">
        <v>1293</v>
      </c>
      <c r="E76" s="158">
        <v>3767</v>
      </c>
      <c r="F76" s="158">
        <f>'[6]Viec 09T-2017'!F76</f>
        <v>47</v>
      </c>
      <c r="G76" s="158">
        <f>'[6]Viec 09T-2017'!G76</f>
        <v>0</v>
      </c>
      <c r="H76" s="158">
        <f>'[6]Viec 09T-2017'!H76</f>
        <v>5013</v>
      </c>
      <c r="I76" s="158">
        <f>'[6]Viec 09T-2017'!I76</f>
        <v>3995</v>
      </c>
      <c r="J76" s="158">
        <f>'[6]Viec 09T-2017'!J76</f>
        <v>3255</v>
      </c>
      <c r="K76" s="158">
        <f>'[6]Viec 09T-2017'!K76</f>
        <v>84</v>
      </c>
      <c r="L76" s="158">
        <f>'[6]Viec 09T-2017'!L76</f>
        <v>653</v>
      </c>
      <c r="M76" s="158">
        <f>'[6]Viec 09T-2017'!M76</f>
        <v>3</v>
      </c>
      <c r="N76" s="158">
        <f>'[6]Viec 09T-2017'!N76</f>
        <v>0</v>
      </c>
      <c r="O76" s="158">
        <f>'[6]Viec 09T-2017'!O76</f>
        <v>0</v>
      </c>
      <c r="P76" s="158">
        <f>'[6]Viec 09T-2017'!P76</f>
        <v>0</v>
      </c>
      <c r="Q76" s="158">
        <f>'[6]Viec 09T-2017'!Q76</f>
        <v>1018</v>
      </c>
      <c r="R76" s="333">
        <f>L76+M76+N76+O76+P76+Q76</f>
        <v>1674</v>
      </c>
      <c r="S76" s="191">
        <f t="shared" si="13"/>
        <v>0.8357947434292866</v>
      </c>
      <c r="T76" s="334">
        <f t="shared" si="14"/>
        <v>656</v>
      </c>
      <c r="U76" s="320">
        <v>259</v>
      </c>
      <c r="V76" s="328">
        <f>(T76-U76)/U76</f>
        <v>1.5328185328185329</v>
      </c>
      <c r="W76" s="328">
        <f t="shared" si="16"/>
        <v>0.7969279872331937</v>
      </c>
      <c r="X76" s="332">
        <f t="shared" si="11"/>
        <v>45</v>
      </c>
      <c r="Y76" s="320">
        <f t="shared" si="12"/>
        <v>7</v>
      </c>
      <c r="Z76" s="321">
        <v>1293</v>
      </c>
      <c r="AA76" s="321">
        <f>C76-Z76</f>
        <v>3767</v>
      </c>
      <c r="AB76" s="321">
        <f t="shared" si="18"/>
        <v>0</v>
      </c>
      <c r="AC76" s="321">
        <f t="shared" si="19"/>
        <v>0</v>
      </c>
      <c r="AD76" s="321">
        <f t="shared" si="20"/>
        <v>0</v>
      </c>
      <c r="AE76" s="321">
        <f t="shared" si="21"/>
        <v>0</v>
      </c>
      <c r="AF76" s="335" t="b">
        <f>B77='[7]Viec 12T-2016'!B79</f>
        <v>1</v>
      </c>
    </row>
    <row r="77" spans="2:20" ht="15.75">
      <c r="B77" s="372"/>
      <c r="C77" s="372"/>
      <c r="D77" s="372"/>
      <c r="E77" s="372"/>
      <c r="F77" s="229"/>
      <c r="G77" s="229"/>
      <c r="H77" s="147"/>
      <c r="I77" s="147"/>
      <c r="J77" s="147"/>
      <c r="K77" s="147"/>
      <c r="L77" s="147"/>
      <c r="M77" s="147"/>
      <c r="N77" s="147"/>
      <c r="O77" s="365" t="str">
        <f>TT!B8</f>
        <v>Hà Nội, ngày 7 tháng 6 năm 2017</v>
      </c>
      <c r="P77" s="365"/>
      <c r="Q77" s="365"/>
      <c r="R77" s="365"/>
      <c r="S77" s="365"/>
      <c r="T77" s="331"/>
    </row>
    <row r="78" spans="2:17" ht="15.75" customHeight="1">
      <c r="B78" s="180"/>
      <c r="C78" s="354" t="s">
        <v>363</v>
      </c>
      <c r="D78" s="354"/>
      <c r="E78" s="354"/>
      <c r="F78" s="228"/>
      <c r="G78" s="228"/>
      <c r="H78" s="314"/>
      <c r="I78" s="314"/>
      <c r="J78" s="314"/>
      <c r="K78" s="314"/>
      <c r="L78" s="314"/>
      <c r="M78" s="314"/>
      <c r="N78" s="356" t="str">
        <f>TT!B5</f>
        <v>GIÁM ĐỐC</v>
      </c>
      <c r="O78" s="356"/>
      <c r="P78" s="356"/>
      <c r="Q78" s="356"/>
    </row>
    <row r="79" spans="2:17" ht="15.75" customHeight="1">
      <c r="B79" s="180"/>
      <c r="N79" s="315"/>
      <c r="O79" s="315"/>
      <c r="P79" s="315"/>
      <c r="Q79" s="315"/>
    </row>
    <row r="80" spans="2:17" ht="15.75" customHeight="1">
      <c r="B80" s="180"/>
      <c r="N80" s="315"/>
      <c r="O80" s="315"/>
      <c r="P80" s="315"/>
      <c r="Q80" s="315"/>
    </row>
    <row r="81" spans="2:17" ht="15.75" customHeight="1">
      <c r="B81" s="180"/>
      <c r="N81" s="315"/>
      <c r="O81" s="315"/>
      <c r="P81" s="315"/>
      <c r="Q81" s="315"/>
    </row>
    <row r="82" spans="2:17" ht="15.75" customHeight="1">
      <c r="B82" s="180"/>
      <c r="N82" s="315"/>
      <c r="O82" s="315"/>
      <c r="P82" s="315"/>
      <c r="Q82" s="315"/>
    </row>
    <row r="83" spans="2:17" ht="15.75" customHeight="1">
      <c r="B83" s="180"/>
      <c r="N83" s="315"/>
      <c r="O83" s="315"/>
      <c r="P83" s="315"/>
      <c r="Q83" s="315"/>
    </row>
    <row r="84" spans="2:17" ht="15.75" customHeight="1">
      <c r="B84" s="180"/>
      <c r="N84" s="315"/>
      <c r="O84" s="315"/>
      <c r="P84" s="315"/>
      <c r="Q84" s="315"/>
    </row>
    <row r="85" spans="2:17" ht="15.75" customHeight="1">
      <c r="B85" s="180"/>
      <c r="C85" s="354" t="str">
        <f>TT!B7</f>
        <v>Đinh Nam Hải</v>
      </c>
      <c r="D85" s="354"/>
      <c r="E85" s="354"/>
      <c r="F85" s="228"/>
      <c r="G85" s="228"/>
      <c r="N85" s="355" t="str">
        <f>TT!B6</f>
        <v>Lê Anh Tuấn</v>
      </c>
      <c r="O85" s="355"/>
      <c r="P85" s="355"/>
      <c r="Q85" s="355"/>
    </row>
    <row r="86" ht="12.75">
      <c r="B86" s="180"/>
    </row>
  </sheetData>
  <sheetProtection/>
  <mergeCells count="45">
    <mergeCell ref="Z7:Z11"/>
    <mergeCell ref="AA7:AA11"/>
    <mergeCell ref="V7:V11"/>
    <mergeCell ref="B1:G1"/>
    <mergeCell ref="B2:G2"/>
    <mergeCell ref="P6:S6"/>
    <mergeCell ref="R7:R11"/>
    <mergeCell ref="S7:S11"/>
    <mergeCell ref="I8:P8"/>
    <mergeCell ref="Q8:Q11"/>
    <mergeCell ref="B77:E77"/>
    <mergeCell ref="C8:C11"/>
    <mergeCell ref="D8:E8"/>
    <mergeCell ref="U7:U11"/>
    <mergeCell ref="T7:T11"/>
    <mergeCell ref="L10:L11"/>
    <mergeCell ref="M10:M11"/>
    <mergeCell ref="N10:N11"/>
    <mergeCell ref="A7:A11"/>
    <mergeCell ref="B7:B11"/>
    <mergeCell ref="C7:E7"/>
    <mergeCell ref="F7:F11"/>
    <mergeCell ref="G7:G11"/>
    <mergeCell ref="O10:O11"/>
    <mergeCell ref="H7:Q7"/>
    <mergeCell ref="A3:S3"/>
    <mergeCell ref="A4:S4"/>
    <mergeCell ref="A5:S5"/>
    <mergeCell ref="P10:P11"/>
    <mergeCell ref="A12:B12"/>
    <mergeCell ref="O77:S77"/>
    <mergeCell ref="D9:D11"/>
    <mergeCell ref="E9:E11"/>
    <mergeCell ref="I9:I11"/>
    <mergeCell ref="J9:P9"/>
    <mergeCell ref="X7:X11"/>
    <mergeCell ref="W7:W11"/>
    <mergeCell ref="Y7:Y11"/>
    <mergeCell ref="C85:E85"/>
    <mergeCell ref="N85:Q85"/>
    <mergeCell ref="C78:E78"/>
    <mergeCell ref="N78:Q78"/>
    <mergeCell ref="J10:J11"/>
    <mergeCell ref="K10:K11"/>
    <mergeCell ref="H8:H11"/>
  </mergeCells>
  <printOptions/>
  <pageMargins left="0.35433070866141736" right="0.31496062992125984" top="0.4724409448818898" bottom="0.5511811023622047" header="0.31496062992125984" footer="0.31496062992125984"/>
  <pageSetup horizontalDpi="600" verticalDpi="600" orientation="landscape" paperSize="9" r:id="rId2"/>
  <headerFooter differentFirst="1"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00B0F0"/>
  </sheetPr>
  <dimension ref="A1:AL88"/>
  <sheetViews>
    <sheetView view="pageBreakPreview" zoomScale="115" zoomScaleNormal="85" zoomScaleSheetLayoutView="115" workbookViewId="0" topLeftCell="A5">
      <selection activeCell="D39" sqref="D39:E39"/>
    </sheetView>
  </sheetViews>
  <sheetFormatPr defaultColWidth="9.00390625" defaultRowHeight="15.75"/>
  <cols>
    <col min="1" max="1" width="2.50390625" style="174" customWidth="1"/>
    <col min="2" max="2" width="9.25390625" style="174" customWidth="1"/>
    <col min="3" max="3" width="7.50390625" style="174" customWidth="1"/>
    <col min="4" max="4" width="7.125" style="174" customWidth="1"/>
    <col min="5" max="5" width="6.875" style="174" customWidth="1"/>
    <col min="6" max="6" width="7.00390625" style="174" customWidth="1"/>
    <col min="7" max="7" width="6.375" style="174" customWidth="1"/>
    <col min="8" max="8" width="7.625" style="174" customWidth="1"/>
    <col min="9" max="9" width="7.375" style="174" customWidth="1"/>
    <col min="10" max="10" width="6.875" style="174" customWidth="1"/>
    <col min="11" max="11" width="6.625" style="174" customWidth="1"/>
    <col min="12" max="12" width="5.50390625" style="174" customWidth="1"/>
    <col min="13" max="13" width="7.625" style="174" customWidth="1"/>
    <col min="14" max="15" width="6.50390625" style="174" customWidth="1"/>
    <col min="16" max="16" width="6.25390625" style="174" customWidth="1"/>
    <col min="17" max="17" width="6.625" style="174" customWidth="1"/>
    <col min="18" max="18" width="7.125" style="174" customWidth="1"/>
    <col min="19" max="19" width="7.25390625" style="174" customWidth="1"/>
    <col min="20" max="20" width="5.25390625" style="174" customWidth="1"/>
    <col min="21" max="21" width="12.375" style="174" customWidth="1"/>
    <col min="22" max="22" width="12.875" style="174" customWidth="1"/>
    <col min="23" max="23" width="9.00390625" style="174" customWidth="1"/>
    <col min="24" max="24" width="9.375" style="174" customWidth="1"/>
    <col min="25" max="26" width="8.50390625" style="174" customWidth="1"/>
    <col min="27" max="27" width="15.375" style="174" customWidth="1"/>
    <col min="28" max="28" width="14.625" style="174" customWidth="1"/>
    <col min="29" max="29" width="9.00390625" style="174" customWidth="1"/>
    <col min="30" max="30" width="10.75390625" style="174" bestFit="1" customWidth="1"/>
    <col min="31" max="16384" width="9.00390625" style="174" customWidth="1"/>
  </cols>
  <sheetData>
    <row r="1" spans="2:10" ht="18.75" customHeight="1">
      <c r="B1" s="373" t="s">
        <v>374</v>
      </c>
      <c r="C1" s="373"/>
      <c r="D1" s="373"/>
      <c r="E1" s="373"/>
      <c r="F1" s="373"/>
      <c r="G1" s="373"/>
      <c r="H1" s="373"/>
      <c r="I1" s="311"/>
      <c r="J1" s="311"/>
    </row>
    <row r="2" spans="2:10" ht="31.5" customHeight="1">
      <c r="B2" s="374" t="s">
        <v>375</v>
      </c>
      <c r="C2" s="374"/>
      <c r="D2" s="374"/>
      <c r="E2" s="374"/>
      <c r="F2" s="374"/>
      <c r="G2" s="374"/>
      <c r="H2" s="374"/>
      <c r="I2" s="31"/>
      <c r="J2" s="31"/>
    </row>
    <row r="3" spans="1:20" ht="35.25" customHeight="1">
      <c r="A3" s="359" t="s">
        <v>496</v>
      </c>
      <c r="B3" s="359"/>
      <c r="C3" s="359"/>
      <c r="D3" s="359"/>
      <c r="E3" s="359"/>
      <c r="F3" s="359"/>
      <c r="G3" s="359"/>
      <c r="H3" s="359"/>
      <c r="I3" s="359"/>
      <c r="J3" s="359"/>
      <c r="K3" s="359"/>
      <c r="L3" s="359"/>
      <c r="M3" s="359"/>
      <c r="N3" s="359"/>
      <c r="O3" s="359"/>
      <c r="P3" s="359"/>
      <c r="Q3" s="359"/>
      <c r="R3" s="359"/>
      <c r="S3" s="359"/>
      <c r="T3" s="359"/>
    </row>
    <row r="4" spans="1:20" ht="21" customHeight="1">
      <c r="A4" s="360" t="str">
        <f>TT!B3</f>
        <v>09 tháng năm 2017</v>
      </c>
      <c r="B4" s="361"/>
      <c r="C4" s="361"/>
      <c r="D4" s="361"/>
      <c r="E4" s="361"/>
      <c r="F4" s="361"/>
      <c r="G4" s="361"/>
      <c r="H4" s="361"/>
      <c r="I4" s="361"/>
      <c r="J4" s="361"/>
      <c r="K4" s="361"/>
      <c r="L4" s="361"/>
      <c r="M4" s="361"/>
      <c r="N4" s="361"/>
      <c r="O4" s="361"/>
      <c r="P4" s="361"/>
      <c r="Q4" s="361"/>
      <c r="R4" s="361"/>
      <c r="S4" s="361"/>
      <c r="T4" s="361"/>
    </row>
    <row r="5" spans="1:20" ht="20.25" customHeight="1">
      <c r="A5" s="362" t="str">
        <f>TT!B4</f>
        <v>(Ban hành kèm theo Báo cáo số 127 /BC-TKDLCT ngày 7 tháng 6 năm 2017 của Trung tâm Thống kê, Quản lý dữ liệu và Ứng dụng CNTT)</v>
      </c>
      <c r="B5" s="362"/>
      <c r="C5" s="362"/>
      <c r="D5" s="362"/>
      <c r="E5" s="362"/>
      <c r="F5" s="362"/>
      <c r="G5" s="362"/>
      <c r="H5" s="362"/>
      <c r="I5" s="362"/>
      <c r="J5" s="362"/>
      <c r="K5" s="362"/>
      <c r="L5" s="362"/>
      <c r="M5" s="362"/>
      <c r="N5" s="362"/>
      <c r="O5" s="362"/>
      <c r="P5" s="362"/>
      <c r="Q5" s="362"/>
      <c r="R5" s="362"/>
      <c r="S5" s="362"/>
      <c r="T5" s="362"/>
    </row>
    <row r="6" spans="1:20" ht="15.75" customHeight="1">
      <c r="A6" s="186"/>
      <c r="B6" s="186"/>
      <c r="C6" s="186"/>
      <c r="D6" s="186"/>
      <c r="E6" s="186"/>
      <c r="F6" s="186"/>
      <c r="G6" s="186"/>
      <c r="H6" s="186"/>
      <c r="I6" s="186"/>
      <c r="J6" s="186"/>
      <c r="K6" s="186"/>
      <c r="L6" s="186"/>
      <c r="M6" s="186"/>
      <c r="N6" s="186"/>
      <c r="O6" s="186"/>
      <c r="P6" s="186"/>
      <c r="Q6" s="377" t="s">
        <v>337</v>
      </c>
      <c r="R6" s="375"/>
      <c r="S6" s="375"/>
      <c r="T6" s="375"/>
    </row>
    <row r="7" spans="1:28" ht="14.25" customHeight="1">
      <c r="A7" s="371" t="s">
        <v>58</v>
      </c>
      <c r="B7" s="371" t="s">
        <v>32</v>
      </c>
      <c r="C7" s="358" t="s">
        <v>497</v>
      </c>
      <c r="D7" s="358"/>
      <c r="E7" s="358"/>
      <c r="F7" s="366" t="s">
        <v>413</v>
      </c>
      <c r="G7" s="358" t="s">
        <v>489</v>
      </c>
      <c r="H7" s="357" t="s">
        <v>324</v>
      </c>
      <c r="I7" s="357"/>
      <c r="J7" s="357"/>
      <c r="K7" s="357"/>
      <c r="L7" s="357"/>
      <c r="M7" s="357"/>
      <c r="N7" s="357"/>
      <c r="O7" s="357"/>
      <c r="P7" s="357"/>
      <c r="Q7" s="357"/>
      <c r="R7" s="357"/>
      <c r="S7" s="376" t="s">
        <v>500</v>
      </c>
      <c r="T7" s="358" t="s">
        <v>491</v>
      </c>
      <c r="U7" s="358" t="s">
        <v>503</v>
      </c>
      <c r="V7" s="358" t="s">
        <v>498</v>
      </c>
      <c r="W7" s="358" t="s">
        <v>504</v>
      </c>
      <c r="X7" s="352" t="s">
        <v>505</v>
      </c>
      <c r="Y7" s="352" t="s">
        <v>501</v>
      </c>
      <c r="Z7" s="352" t="s">
        <v>502</v>
      </c>
      <c r="AA7" s="352" t="s">
        <v>506</v>
      </c>
      <c r="AB7" s="352" t="s">
        <v>507</v>
      </c>
    </row>
    <row r="8" spans="1:28" ht="14.25" customHeight="1">
      <c r="A8" s="371"/>
      <c r="B8" s="371"/>
      <c r="C8" s="358" t="s">
        <v>17</v>
      </c>
      <c r="D8" s="358" t="s">
        <v>7</v>
      </c>
      <c r="E8" s="358"/>
      <c r="F8" s="367"/>
      <c r="G8" s="358"/>
      <c r="H8" s="358" t="s">
        <v>324</v>
      </c>
      <c r="I8" s="357" t="s">
        <v>492</v>
      </c>
      <c r="J8" s="357"/>
      <c r="K8" s="357"/>
      <c r="L8" s="357"/>
      <c r="M8" s="357"/>
      <c r="N8" s="357"/>
      <c r="O8" s="357"/>
      <c r="P8" s="357"/>
      <c r="Q8" s="357"/>
      <c r="R8" s="358" t="s">
        <v>385</v>
      </c>
      <c r="S8" s="376"/>
      <c r="T8" s="358"/>
      <c r="U8" s="358"/>
      <c r="V8" s="358"/>
      <c r="W8" s="358"/>
      <c r="X8" s="353"/>
      <c r="Y8" s="353"/>
      <c r="Z8" s="353"/>
      <c r="AA8" s="353"/>
      <c r="AB8" s="353"/>
    </row>
    <row r="9" spans="1:28" ht="14.25" customHeight="1">
      <c r="A9" s="371"/>
      <c r="B9" s="371"/>
      <c r="C9" s="358"/>
      <c r="D9" s="358" t="s">
        <v>411</v>
      </c>
      <c r="E9" s="358" t="s">
        <v>349</v>
      </c>
      <c r="F9" s="367"/>
      <c r="G9" s="358"/>
      <c r="H9" s="358"/>
      <c r="I9" s="366" t="s">
        <v>18</v>
      </c>
      <c r="J9" s="369" t="s">
        <v>7</v>
      </c>
      <c r="K9" s="370"/>
      <c r="L9" s="370"/>
      <c r="M9" s="370"/>
      <c r="N9" s="370"/>
      <c r="O9" s="370"/>
      <c r="P9" s="370"/>
      <c r="Q9" s="370"/>
      <c r="R9" s="358"/>
      <c r="S9" s="376"/>
      <c r="T9" s="358"/>
      <c r="U9" s="358"/>
      <c r="V9" s="358"/>
      <c r="W9" s="358"/>
      <c r="X9" s="353"/>
      <c r="Y9" s="353"/>
      <c r="Z9" s="353"/>
      <c r="AA9" s="353"/>
      <c r="AB9" s="353"/>
    </row>
    <row r="10" spans="1:28" ht="12.75" customHeight="1">
      <c r="A10" s="371"/>
      <c r="B10" s="371"/>
      <c r="C10" s="358"/>
      <c r="D10" s="358"/>
      <c r="E10" s="358"/>
      <c r="F10" s="367"/>
      <c r="G10" s="358"/>
      <c r="H10" s="358"/>
      <c r="I10" s="367"/>
      <c r="J10" s="357" t="s">
        <v>358</v>
      </c>
      <c r="K10" s="358" t="s">
        <v>419</v>
      </c>
      <c r="L10" s="366" t="s">
        <v>444</v>
      </c>
      <c r="M10" s="358" t="s">
        <v>493</v>
      </c>
      <c r="N10" s="358" t="s">
        <v>423</v>
      </c>
      <c r="O10" s="358" t="s">
        <v>425</v>
      </c>
      <c r="P10" s="358" t="s">
        <v>494</v>
      </c>
      <c r="Q10" s="357" t="s">
        <v>429</v>
      </c>
      <c r="R10" s="358"/>
      <c r="S10" s="376"/>
      <c r="T10" s="358"/>
      <c r="U10" s="358"/>
      <c r="V10" s="358"/>
      <c r="W10" s="358"/>
      <c r="X10" s="353"/>
      <c r="Y10" s="353"/>
      <c r="Z10" s="353"/>
      <c r="AA10" s="353"/>
      <c r="AB10" s="353"/>
    </row>
    <row r="11" spans="1:28" ht="65.25" customHeight="1">
      <c r="A11" s="371"/>
      <c r="B11" s="371"/>
      <c r="C11" s="358"/>
      <c r="D11" s="358"/>
      <c r="E11" s="358"/>
      <c r="F11" s="368"/>
      <c r="G11" s="358"/>
      <c r="H11" s="358"/>
      <c r="I11" s="368"/>
      <c r="J11" s="357"/>
      <c r="K11" s="358"/>
      <c r="L11" s="368"/>
      <c r="M11" s="358"/>
      <c r="N11" s="358"/>
      <c r="O11" s="358"/>
      <c r="P11" s="358"/>
      <c r="Q11" s="357"/>
      <c r="R11" s="358"/>
      <c r="S11" s="376"/>
      <c r="T11" s="358"/>
      <c r="U11" s="358"/>
      <c r="V11" s="358"/>
      <c r="W11" s="358"/>
      <c r="X11" s="353"/>
      <c r="Y11" s="353"/>
      <c r="Z11" s="353"/>
      <c r="AA11" s="353"/>
      <c r="AB11" s="353"/>
    </row>
    <row r="12" spans="1:20" ht="13.5" customHeight="1">
      <c r="A12" s="363" t="s">
        <v>6</v>
      </c>
      <c r="B12" s="364"/>
      <c r="C12" s="138" t="s">
        <v>24</v>
      </c>
      <c r="D12" s="187">
        <v>2</v>
      </c>
      <c r="E12" s="138" t="s">
        <v>26</v>
      </c>
      <c r="F12" s="138" t="s">
        <v>33</v>
      </c>
      <c r="G12" s="138" t="s">
        <v>34</v>
      </c>
      <c r="H12" s="138" t="s">
        <v>35</v>
      </c>
      <c r="I12" s="312">
        <v>7</v>
      </c>
      <c r="J12" s="138" t="s">
        <v>37</v>
      </c>
      <c r="K12" s="138" t="s">
        <v>38</v>
      </c>
      <c r="L12" s="312">
        <v>10</v>
      </c>
      <c r="M12" s="138" t="s">
        <v>53</v>
      </c>
      <c r="N12" s="138" t="s">
        <v>54</v>
      </c>
      <c r="O12" s="312">
        <v>13</v>
      </c>
      <c r="P12" s="138" t="s">
        <v>56</v>
      </c>
      <c r="Q12" s="312">
        <v>15</v>
      </c>
      <c r="R12" s="138" t="s">
        <v>60</v>
      </c>
      <c r="S12" s="138" t="s">
        <v>61</v>
      </c>
      <c r="T12" s="138" t="s">
        <v>62</v>
      </c>
    </row>
    <row r="13" spans="1:38" ht="20.25" customHeight="1">
      <c r="A13" s="214"/>
      <c r="B13" s="188" t="s">
        <v>383</v>
      </c>
      <c r="C13" s="316">
        <f aca="true" t="shared" si="0" ref="C13:R13">SUM(C14:C76)</f>
        <v>168182330867.453</v>
      </c>
      <c r="D13" s="316">
        <f t="shared" si="0"/>
        <v>104473399783.6324</v>
      </c>
      <c r="E13" s="316">
        <f t="shared" si="0"/>
        <v>63708931083.8206</v>
      </c>
      <c r="F13" s="316">
        <f t="shared" si="0"/>
        <v>6821606183.903</v>
      </c>
      <c r="G13" s="316">
        <f t="shared" si="0"/>
        <v>2714732218.573</v>
      </c>
      <c r="H13" s="316">
        <f t="shared" si="0"/>
        <v>161360724654.472</v>
      </c>
      <c r="I13" s="316">
        <f t="shared" si="0"/>
        <v>113036875871.15799</v>
      </c>
      <c r="J13" s="316">
        <f t="shared" si="0"/>
        <v>19862547320.056</v>
      </c>
      <c r="K13" s="316">
        <f t="shared" si="0"/>
        <v>10149470689.033</v>
      </c>
      <c r="L13" s="316">
        <f t="shared" si="0"/>
        <v>4095968.34</v>
      </c>
      <c r="M13" s="316">
        <f t="shared" si="0"/>
        <v>77636775334.49399</v>
      </c>
      <c r="N13" s="316">
        <f t="shared" si="0"/>
        <v>2714498024.9619994</v>
      </c>
      <c r="O13" s="316">
        <f t="shared" si="0"/>
        <v>1392372554.3330002</v>
      </c>
      <c r="P13" s="316">
        <f t="shared" si="0"/>
        <v>45691307</v>
      </c>
      <c r="Q13" s="316">
        <f t="shared" si="0"/>
        <v>1231424673.9399998</v>
      </c>
      <c r="R13" s="316">
        <f t="shared" si="0"/>
        <v>48323848783.564</v>
      </c>
      <c r="S13" s="316">
        <f aca="true" t="shared" si="1" ref="S13:S43">M13+N13+O13+P13+Q13+R13</f>
        <v>131344610678.293</v>
      </c>
      <c r="T13" s="319">
        <f aca="true" t="shared" si="2" ref="T13:T42">(J13+K13+L13)/I13</f>
        <v>0.2655426713282668</v>
      </c>
      <c r="U13" s="227">
        <f aca="true" t="shared" si="3" ref="U13:U42">M13+N13+O13+P13+Q13</f>
        <v>83020761894.729</v>
      </c>
      <c r="V13" s="320">
        <v>57143231420.13242</v>
      </c>
      <c r="W13" s="328">
        <f aca="true" t="shared" si="4" ref="W13:W42">(U13-V13)/V13</f>
        <v>0.45285381717981626</v>
      </c>
      <c r="X13" s="328">
        <f>I13/H13</f>
        <v>0.7005228571773476</v>
      </c>
      <c r="Y13" s="321"/>
      <c r="Z13" s="321"/>
      <c r="AA13" s="320">
        <v>104473399783.63242</v>
      </c>
      <c r="AB13" s="320">
        <f aca="true" t="shared" si="5" ref="AB13:AB42">C13-AA13</f>
        <v>63708931083.82059</v>
      </c>
      <c r="AC13" s="321">
        <f aca="true" t="shared" si="6" ref="AC13:AC42">C13-D13-E13</f>
        <v>0</v>
      </c>
      <c r="AD13" s="321">
        <f aca="true" t="shared" si="7" ref="AD13:AD42">C13-F13-H13</f>
        <v>29.0780029296875</v>
      </c>
      <c r="AE13" s="321">
        <f aca="true" t="shared" si="8" ref="AE13:AE42">H13-I13-R13</f>
        <v>-0.25000762939453125</v>
      </c>
      <c r="AF13" s="321">
        <f aca="true" t="shared" si="9" ref="AF13:AF42">I13-J13-K13-L13-M13-N13-O13-P13-Q13</f>
        <v>-0.9999988079071045</v>
      </c>
      <c r="AG13" s="322" t="b">
        <f>B14='[7]Tien 12T-2016'!B16</f>
        <v>1</v>
      </c>
      <c r="AH13" s="322"/>
      <c r="AI13" s="322"/>
      <c r="AJ13" s="322"/>
      <c r="AK13" s="322"/>
      <c r="AL13" s="322"/>
    </row>
    <row r="14" spans="1:33" s="177" customFormat="1" ht="20.25" customHeight="1">
      <c r="A14" s="190">
        <v>1</v>
      </c>
      <c r="B14" s="156" t="str">
        <f>'[6]Tien 09T-2017'!B14</f>
        <v>An Giang</v>
      </c>
      <c r="C14" s="317">
        <f>'[6]Tien 09T-2017'!C14</f>
        <v>2911963113</v>
      </c>
      <c r="D14" s="317">
        <v>1712426486</v>
      </c>
      <c r="E14" s="317">
        <v>1199536627</v>
      </c>
      <c r="F14" s="317">
        <f>'[6]Tien 09T-2017'!F14</f>
        <v>70921940</v>
      </c>
      <c r="G14" s="317">
        <f>'[6]Tien 09T-2017'!G14</f>
        <v>1346678</v>
      </c>
      <c r="H14" s="317">
        <f>'[6]Tien 09T-2017'!H14</f>
        <v>2841041173</v>
      </c>
      <c r="I14" s="317">
        <f>'[6]Tien 09T-2017'!I14</f>
        <v>1923683668</v>
      </c>
      <c r="J14" s="317">
        <f>'[6]Tien 09T-2017'!J14</f>
        <v>286683454</v>
      </c>
      <c r="K14" s="317">
        <f>'[6]Tien 09T-2017'!K14</f>
        <v>35861913</v>
      </c>
      <c r="L14" s="317">
        <f>'[6]Tien 09T-2017'!L14</f>
        <v>12085</v>
      </c>
      <c r="M14" s="317">
        <f>'[6]Tien 09T-2017'!M14</f>
        <v>1545110598</v>
      </c>
      <c r="N14" s="317">
        <f>'[6]Tien 09T-2017'!N14</f>
        <v>48493972</v>
      </c>
      <c r="O14" s="317">
        <f>'[6]Tien 09T-2017'!O14</f>
        <v>791955</v>
      </c>
      <c r="P14" s="317">
        <f>'[6]Tien 09T-2017'!P14</f>
        <v>0</v>
      </c>
      <c r="Q14" s="317">
        <f>'[6]Tien 09T-2017'!Q14</f>
        <v>6729691</v>
      </c>
      <c r="R14" s="317">
        <f>'[6]Tien 09T-2017'!R14</f>
        <v>917357505</v>
      </c>
      <c r="S14" s="316">
        <f t="shared" si="1"/>
        <v>2518483721</v>
      </c>
      <c r="T14" s="319">
        <f t="shared" si="2"/>
        <v>0.1676769717213194</v>
      </c>
      <c r="U14" s="227">
        <f t="shared" si="3"/>
        <v>1601126216</v>
      </c>
      <c r="V14" s="332">
        <v>1086570801</v>
      </c>
      <c r="W14" s="328">
        <f t="shared" si="4"/>
        <v>0.47355903041609526</v>
      </c>
      <c r="X14" s="328">
        <f aca="true" t="shared" si="10" ref="X14:X42">I14/H14</f>
        <v>0.6771051705557243</v>
      </c>
      <c r="Y14" s="321">
        <f>RANK(C14,$C$14:$C$76)</f>
        <v>8</v>
      </c>
      <c r="Z14" s="321">
        <f>RANK(T14,$T$14:$T$76)</f>
        <v>55</v>
      </c>
      <c r="AA14" s="320">
        <v>1712426486</v>
      </c>
      <c r="AB14" s="320">
        <f t="shared" si="5"/>
        <v>1199536627</v>
      </c>
      <c r="AC14" s="321">
        <f t="shared" si="6"/>
        <v>0</v>
      </c>
      <c r="AD14" s="321">
        <f t="shared" si="7"/>
        <v>0</v>
      </c>
      <c r="AE14" s="321">
        <f t="shared" si="8"/>
        <v>0</v>
      </c>
      <c r="AF14" s="321">
        <f t="shared" si="9"/>
        <v>0</v>
      </c>
      <c r="AG14" s="322" t="b">
        <f>B15='[7]Tien 12T-2016'!B17</f>
        <v>1</v>
      </c>
    </row>
    <row r="15" spans="1:33" s="177" customFormat="1" ht="20.25" customHeight="1">
      <c r="A15" s="192">
        <v>2</v>
      </c>
      <c r="B15" s="156" t="str">
        <f>'[6]Tien 09T-2017'!B15</f>
        <v>Bạc Liêu</v>
      </c>
      <c r="C15" s="317">
        <f>'[6]Tien 09T-2017'!C15</f>
        <v>635699175</v>
      </c>
      <c r="D15" s="317">
        <v>325536286</v>
      </c>
      <c r="E15" s="317">
        <v>310162889</v>
      </c>
      <c r="F15" s="317">
        <f>'[6]Tien 09T-2017'!F15</f>
        <v>3349331</v>
      </c>
      <c r="G15" s="317">
        <f>'[6]Tien 09T-2017'!G15</f>
        <v>0</v>
      </c>
      <c r="H15" s="317">
        <f>'[6]Tien 09T-2017'!H15</f>
        <v>632349844</v>
      </c>
      <c r="I15" s="317">
        <f>'[6]Tien 09T-2017'!I15</f>
        <v>437323282</v>
      </c>
      <c r="J15" s="317">
        <f>'[6]Tien 09T-2017'!J15</f>
        <v>70878820</v>
      </c>
      <c r="K15" s="317">
        <f>'[6]Tien 09T-2017'!K15</f>
        <v>27132071</v>
      </c>
      <c r="L15" s="317">
        <f>'[6]Tien 09T-2017'!L15</f>
        <v>0</v>
      </c>
      <c r="M15" s="317">
        <f>'[6]Tien 09T-2017'!M15</f>
        <v>335664277</v>
      </c>
      <c r="N15" s="317">
        <f>'[6]Tien 09T-2017'!N15</f>
        <v>1721553</v>
      </c>
      <c r="O15" s="317">
        <f>'[6]Tien 09T-2017'!O15</f>
        <v>205475</v>
      </c>
      <c r="P15" s="317">
        <f>'[6]Tien 09T-2017'!P15</f>
        <v>989000</v>
      </c>
      <c r="Q15" s="317">
        <f>'[6]Tien 09T-2017'!Q15</f>
        <v>732086</v>
      </c>
      <c r="R15" s="317">
        <f>'[6]Tien 09T-2017'!R15</f>
        <v>195026562</v>
      </c>
      <c r="S15" s="316">
        <f t="shared" si="1"/>
        <v>534338953</v>
      </c>
      <c r="T15" s="319">
        <f t="shared" si="2"/>
        <v>0.22411541995150397</v>
      </c>
      <c r="U15" s="227">
        <f t="shared" si="3"/>
        <v>339312391</v>
      </c>
      <c r="V15" s="332">
        <v>178505573</v>
      </c>
      <c r="W15" s="328">
        <f t="shared" si="4"/>
        <v>0.9008504065024345</v>
      </c>
      <c r="X15" s="328">
        <f t="shared" si="10"/>
        <v>0.6915843913768721</v>
      </c>
      <c r="Y15" s="321">
        <f aca="true" t="shared" si="11" ref="Y15:Y76">RANK(C15,$C$14:$C$76)</f>
        <v>41</v>
      </c>
      <c r="Z15" s="321">
        <f aca="true" t="shared" si="12" ref="Z15:Z76">RANK(T15,$T$14:$T$76)</f>
        <v>41</v>
      </c>
      <c r="AA15" s="320">
        <v>325536286</v>
      </c>
      <c r="AB15" s="320">
        <f t="shared" si="5"/>
        <v>310162889</v>
      </c>
      <c r="AC15" s="321">
        <f t="shared" si="6"/>
        <v>0</v>
      </c>
      <c r="AD15" s="321">
        <f t="shared" si="7"/>
        <v>0</v>
      </c>
      <c r="AE15" s="321">
        <f t="shared" si="8"/>
        <v>0</v>
      </c>
      <c r="AF15" s="321">
        <f t="shared" si="9"/>
        <v>0</v>
      </c>
      <c r="AG15" s="322" t="b">
        <f>B16='[7]Tien 12T-2016'!B18</f>
        <v>1</v>
      </c>
    </row>
    <row r="16" spans="1:33" s="177" customFormat="1" ht="20.25" customHeight="1">
      <c r="A16" s="190">
        <v>3</v>
      </c>
      <c r="B16" s="156" t="str">
        <f>'[6]Tien 09T-2017'!B16</f>
        <v>Bắc Giang</v>
      </c>
      <c r="C16" s="317">
        <f>'[6]Tien 09T-2017'!C16</f>
        <v>1285569335.7</v>
      </c>
      <c r="D16" s="317">
        <v>1078894605.2</v>
      </c>
      <c r="E16" s="317">
        <v>206674730.5</v>
      </c>
      <c r="F16" s="317">
        <f>'[6]Tien 09T-2017'!F16</f>
        <v>257421987</v>
      </c>
      <c r="G16" s="317">
        <f>'[6]Tien 09T-2017'!G16</f>
        <v>22408</v>
      </c>
      <c r="H16" s="317">
        <f>'[6]Tien 09T-2017'!H16</f>
        <v>1028147348.7</v>
      </c>
      <c r="I16" s="317">
        <f>'[6]Tien 09T-2017'!I16</f>
        <v>688484597.2</v>
      </c>
      <c r="J16" s="317">
        <f>'[6]Tien 09T-2017'!J16</f>
        <v>106346614.839</v>
      </c>
      <c r="K16" s="317">
        <f>'[6]Tien 09T-2017'!K16</f>
        <v>19989736.5</v>
      </c>
      <c r="L16" s="317">
        <f>'[6]Tien 09T-2017'!L16</f>
        <v>29443</v>
      </c>
      <c r="M16" s="317">
        <f>'[6]Tien 09T-2017'!M16</f>
        <v>483806855.861</v>
      </c>
      <c r="N16" s="317">
        <f>'[6]Tien 09T-2017'!N16</f>
        <v>75464018</v>
      </c>
      <c r="O16" s="317">
        <f>'[6]Tien 09T-2017'!O16</f>
        <v>113936</v>
      </c>
      <c r="P16" s="317">
        <f>'[6]Tien 09T-2017'!P16</f>
        <v>0</v>
      </c>
      <c r="Q16" s="317">
        <f>'[6]Tien 09T-2017'!Q16</f>
        <v>2733993</v>
      </c>
      <c r="R16" s="317">
        <f>'[6]Tien 09T-2017'!R16</f>
        <v>339662751.5</v>
      </c>
      <c r="S16" s="316">
        <f t="shared" si="1"/>
        <v>901781554.3610001</v>
      </c>
      <c r="T16" s="319">
        <f t="shared" si="2"/>
        <v>0.18354193376717126</v>
      </c>
      <c r="U16" s="227">
        <f t="shared" si="3"/>
        <v>562118802.8610001</v>
      </c>
      <c r="V16" s="332">
        <v>895190277.6</v>
      </c>
      <c r="W16" s="328">
        <f t="shared" si="4"/>
        <v>-0.37206779728658657</v>
      </c>
      <c r="X16" s="328">
        <f t="shared" si="10"/>
        <v>0.6696361159424541</v>
      </c>
      <c r="Y16" s="321">
        <f t="shared" si="11"/>
        <v>24</v>
      </c>
      <c r="Z16" s="321">
        <f t="shared" si="12"/>
        <v>49</v>
      </c>
      <c r="AA16" s="320">
        <v>1078894605.2</v>
      </c>
      <c r="AB16" s="320">
        <f t="shared" si="5"/>
        <v>206674730.5</v>
      </c>
      <c r="AC16" s="321">
        <f t="shared" si="6"/>
        <v>0</v>
      </c>
      <c r="AD16" s="321">
        <f t="shared" si="7"/>
        <v>0</v>
      </c>
      <c r="AE16" s="321">
        <f t="shared" si="8"/>
        <v>0</v>
      </c>
      <c r="AF16" s="321">
        <f t="shared" si="9"/>
        <v>5.960464477539063E-08</v>
      </c>
      <c r="AG16" s="322" t="b">
        <f>B17='[7]Tien 12T-2016'!B19</f>
        <v>1</v>
      </c>
    </row>
    <row r="17" spans="1:33" s="177" customFormat="1" ht="20.25" customHeight="1">
      <c r="A17" s="192">
        <v>4</v>
      </c>
      <c r="B17" s="156" t="str">
        <f>'[6]Tien 09T-2017'!B17</f>
        <v>Bắc Kạn</v>
      </c>
      <c r="C17" s="317">
        <f>'[6]Tien 09T-2017'!C17</f>
        <v>82897520</v>
      </c>
      <c r="D17" s="317">
        <v>25209610</v>
      </c>
      <c r="E17" s="317">
        <v>57687910</v>
      </c>
      <c r="F17" s="317">
        <f>'[6]Tien 09T-2017'!F17</f>
        <v>2342872</v>
      </c>
      <c r="G17" s="317">
        <f>'[6]Tien 09T-2017'!G17</f>
        <v>2468558</v>
      </c>
      <c r="H17" s="317">
        <f>'[6]Tien 09T-2017'!H17</f>
        <v>80554621</v>
      </c>
      <c r="I17" s="317">
        <f>'[6]Tien 09T-2017'!I17</f>
        <v>66119907</v>
      </c>
      <c r="J17" s="317">
        <f>'[6]Tien 09T-2017'!J17</f>
        <v>9437941</v>
      </c>
      <c r="K17" s="317">
        <f>'[6]Tien 09T-2017'!K17</f>
        <v>8681494</v>
      </c>
      <c r="L17" s="317">
        <f>'[6]Tien 09T-2017'!L17</f>
        <v>26387</v>
      </c>
      <c r="M17" s="317">
        <f>'[6]Tien 09T-2017'!M17</f>
        <v>46896924</v>
      </c>
      <c r="N17" s="317">
        <f>'[6]Tien 09T-2017'!N17</f>
        <v>1077161</v>
      </c>
      <c r="O17" s="317">
        <f>'[6]Tien 09T-2017'!O17</f>
        <v>0</v>
      </c>
      <c r="P17" s="317">
        <f>'[6]Tien 09T-2017'!P17</f>
        <v>0</v>
      </c>
      <c r="Q17" s="317">
        <f>'[6]Tien 09T-2017'!Q17</f>
        <v>0</v>
      </c>
      <c r="R17" s="317">
        <f>'[6]Tien 09T-2017'!R17</f>
        <v>14434714</v>
      </c>
      <c r="S17" s="316">
        <f t="shared" si="1"/>
        <v>62408799</v>
      </c>
      <c r="T17" s="319">
        <f t="shared" si="2"/>
        <v>0.27443810530465507</v>
      </c>
      <c r="U17" s="227">
        <f t="shared" si="3"/>
        <v>47974085</v>
      </c>
      <c r="V17" s="332">
        <v>16411746</v>
      </c>
      <c r="W17" s="328">
        <f t="shared" si="4"/>
        <v>1.9231554643850812</v>
      </c>
      <c r="X17" s="328">
        <f t="shared" si="10"/>
        <v>0.82080836802646</v>
      </c>
      <c r="Y17" s="321">
        <f t="shared" si="11"/>
        <v>60</v>
      </c>
      <c r="Z17" s="321">
        <f t="shared" si="12"/>
        <v>25</v>
      </c>
      <c r="AA17" s="320">
        <v>25209610</v>
      </c>
      <c r="AB17" s="320">
        <f t="shared" si="5"/>
        <v>57687910</v>
      </c>
      <c r="AC17" s="321">
        <f t="shared" si="6"/>
        <v>0</v>
      </c>
      <c r="AD17" s="321">
        <f t="shared" si="7"/>
        <v>27</v>
      </c>
      <c r="AE17" s="321">
        <f t="shared" si="8"/>
        <v>0</v>
      </c>
      <c r="AF17" s="321">
        <f t="shared" si="9"/>
        <v>0</v>
      </c>
      <c r="AG17" s="322" t="b">
        <f>B18='[7]Tien 12T-2016'!B20</f>
        <v>1</v>
      </c>
    </row>
    <row r="18" spans="1:33" s="177" customFormat="1" ht="20.25" customHeight="1">
      <c r="A18" s="190">
        <v>5</v>
      </c>
      <c r="B18" s="156" t="str">
        <f>'[6]Tien 09T-2017'!B18</f>
        <v>Bắc Ninh</v>
      </c>
      <c r="C18" s="317">
        <f>'[6]Tien 09T-2017'!C18</f>
        <v>1335660974.791</v>
      </c>
      <c r="D18" s="317">
        <v>814267855.9289999</v>
      </c>
      <c r="E18" s="317">
        <v>521393118.862</v>
      </c>
      <c r="F18" s="317">
        <f>'[6]Tien 09T-2017'!F18</f>
        <v>78443666.333</v>
      </c>
      <c r="G18" s="317">
        <f>'[6]Tien 09T-2017'!G18</f>
        <v>24139565</v>
      </c>
      <c r="H18" s="317">
        <f>'[6]Tien 09T-2017'!H18</f>
        <v>1257217308.4579997</v>
      </c>
      <c r="I18" s="317">
        <f>'[6]Tien 09T-2017'!I18</f>
        <v>1000383358.0370001</v>
      </c>
      <c r="J18" s="317">
        <f>'[6]Tien 09T-2017'!J18</f>
        <v>126488949.971</v>
      </c>
      <c r="K18" s="317">
        <f>'[6]Tien 09T-2017'!K18</f>
        <v>160310510</v>
      </c>
      <c r="L18" s="317">
        <f>'[6]Tien 09T-2017'!L18</f>
        <v>108701</v>
      </c>
      <c r="M18" s="317">
        <f>'[6]Tien 09T-2017'!M18</f>
        <v>701219464.066</v>
      </c>
      <c r="N18" s="317">
        <f>'[6]Tien 09T-2017'!N18</f>
        <v>7408987</v>
      </c>
      <c r="O18" s="317">
        <f>'[6]Tien 09T-2017'!O18</f>
        <v>166250</v>
      </c>
      <c r="P18" s="317">
        <f>'[6]Tien 09T-2017'!P18</f>
        <v>0</v>
      </c>
      <c r="Q18" s="317">
        <f>'[6]Tien 09T-2017'!Q18</f>
        <v>4680496</v>
      </c>
      <c r="R18" s="317">
        <f>'[6]Tien 09T-2017'!R18</f>
        <v>256833950.421</v>
      </c>
      <c r="S18" s="316">
        <f t="shared" si="1"/>
        <v>970309147.487</v>
      </c>
      <c r="T18" s="319">
        <f t="shared" si="2"/>
        <v>0.2867982145704472</v>
      </c>
      <c r="U18" s="227">
        <f t="shared" si="3"/>
        <v>713475197.066</v>
      </c>
      <c r="V18" s="332">
        <v>626144973.9289999</v>
      </c>
      <c r="W18" s="328">
        <f t="shared" si="4"/>
        <v>0.13947284857851894</v>
      </c>
      <c r="X18" s="328">
        <f t="shared" si="10"/>
        <v>0.7957123651630192</v>
      </c>
      <c r="Y18" s="321">
        <f t="shared" si="11"/>
        <v>22</v>
      </c>
      <c r="Z18" s="321">
        <f t="shared" si="12"/>
        <v>18</v>
      </c>
      <c r="AA18" s="320">
        <v>814267855.9289999</v>
      </c>
      <c r="AB18" s="320">
        <f t="shared" si="5"/>
        <v>521393118.862</v>
      </c>
      <c r="AC18" s="321">
        <f t="shared" si="6"/>
        <v>0</v>
      </c>
      <c r="AD18" s="321">
        <f t="shared" si="7"/>
        <v>0</v>
      </c>
      <c r="AE18" s="321">
        <f t="shared" si="8"/>
        <v>-3.5762786865234375E-07</v>
      </c>
      <c r="AF18" s="321">
        <f t="shared" si="9"/>
        <v>1.1920928955078125E-07</v>
      </c>
      <c r="AG18" s="322" t="b">
        <f>B19='[7]Tien 12T-2016'!B21</f>
        <v>1</v>
      </c>
    </row>
    <row r="19" spans="1:33" s="177" customFormat="1" ht="20.25" customHeight="1">
      <c r="A19" s="192">
        <v>6</v>
      </c>
      <c r="B19" s="156" t="str">
        <f>'[6]Tien 09T-2017'!B19</f>
        <v>Bến Tre</v>
      </c>
      <c r="C19" s="317">
        <f>'[6]Tien 09T-2017'!C19</f>
        <v>823921069.606</v>
      </c>
      <c r="D19" s="317">
        <v>482499457.7279999</v>
      </c>
      <c r="E19" s="317">
        <v>341421611.878</v>
      </c>
      <c r="F19" s="317">
        <f>'[6]Tien 09T-2017'!F19</f>
        <v>31239840.11</v>
      </c>
      <c r="G19" s="317">
        <f>'[6]Tien 09T-2017'!G19</f>
        <v>2051831.4</v>
      </c>
      <c r="H19" s="317">
        <f>'[6]Tien 09T-2017'!H19</f>
        <v>792681229.4959999</v>
      </c>
      <c r="I19" s="317">
        <f>'[6]Tien 09T-2017'!I19</f>
        <v>612402401.263</v>
      </c>
      <c r="J19" s="317">
        <f>'[6]Tien 09T-2017'!J19</f>
        <v>124670121.315</v>
      </c>
      <c r="K19" s="317">
        <f>'[6]Tien 09T-2017'!K19</f>
        <v>23872930.787999995</v>
      </c>
      <c r="L19" s="317">
        <f>'[6]Tien 09T-2017'!L19</f>
        <v>0</v>
      </c>
      <c r="M19" s="317">
        <f>'[6]Tien 09T-2017'!M19</f>
        <v>448286565.368</v>
      </c>
      <c r="N19" s="317">
        <f>'[6]Tien 09T-2017'!N19</f>
        <v>13028613.617999999</v>
      </c>
      <c r="O19" s="317">
        <f>'[6]Tien 09T-2017'!O19</f>
        <v>39729.87</v>
      </c>
      <c r="P19" s="317">
        <f>'[6]Tien 09T-2017'!P19</f>
        <v>0</v>
      </c>
      <c r="Q19" s="317">
        <f>'[6]Tien 09T-2017'!Q19</f>
        <v>2504440.304</v>
      </c>
      <c r="R19" s="317">
        <f>'[6]Tien 09T-2017'!R19</f>
        <v>180278828.23300004</v>
      </c>
      <c r="S19" s="316">
        <f t="shared" si="1"/>
        <v>644138177.393</v>
      </c>
      <c r="T19" s="319">
        <f t="shared" si="2"/>
        <v>0.24255791910131203</v>
      </c>
      <c r="U19" s="227">
        <f t="shared" si="3"/>
        <v>463859349.15999997</v>
      </c>
      <c r="V19" s="332">
        <v>338669417.4509999</v>
      </c>
      <c r="W19" s="328">
        <f t="shared" si="4"/>
        <v>0.3696523077024309</v>
      </c>
      <c r="X19" s="328">
        <f t="shared" si="10"/>
        <v>0.7725708374000174</v>
      </c>
      <c r="Y19" s="321">
        <f t="shared" si="11"/>
        <v>31</v>
      </c>
      <c r="Z19" s="321">
        <f t="shared" si="12"/>
        <v>30</v>
      </c>
      <c r="AA19" s="320">
        <v>482499457.7279999</v>
      </c>
      <c r="AB19" s="320">
        <f t="shared" si="5"/>
        <v>341421611.878</v>
      </c>
      <c r="AC19" s="321">
        <f t="shared" si="6"/>
        <v>0</v>
      </c>
      <c r="AD19" s="321">
        <f t="shared" si="7"/>
        <v>0</v>
      </c>
      <c r="AE19" s="321">
        <f t="shared" si="8"/>
        <v>0</v>
      </c>
      <c r="AF19" s="321">
        <f t="shared" si="9"/>
        <v>5.634501576423645E-08</v>
      </c>
      <c r="AG19" s="322" t="b">
        <f>B20='[7]Tien 12T-2016'!B22</f>
        <v>1</v>
      </c>
    </row>
    <row r="20" spans="1:33" s="177" customFormat="1" ht="20.25" customHeight="1">
      <c r="A20" s="190">
        <v>7</v>
      </c>
      <c r="B20" s="156" t="str">
        <f>'[6]Tien 09T-2017'!B20</f>
        <v>Bình Dương</v>
      </c>
      <c r="C20" s="317">
        <f>'[6]Tien 09T-2017'!C20</f>
        <v>5146314844</v>
      </c>
      <c r="D20" s="317">
        <v>3564307847</v>
      </c>
      <c r="E20" s="317">
        <v>1582006997</v>
      </c>
      <c r="F20" s="317">
        <f>'[6]Tien 09T-2017'!F20</f>
        <v>126421275</v>
      </c>
      <c r="G20" s="317">
        <f>'[6]Tien 09T-2017'!G20</f>
        <v>153792376</v>
      </c>
      <c r="H20" s="317">
        <f>'[6]Tien 09T-2017'!H20</f>
        <v>5019893569</v>
      </c>
      <c r="I20" s="317">
        <f>'[6]Tien 09T-2017'!I20</f>
        <v>4344627243</v>
      </c>
      <c r="J20" s="317">
        <f>'[6]Tien 09T-2017'!J20</f>
        <v>813403744</v>
      </c>
      <c r="K20" s="317">
        <f>'[6]Tien 09T-2017'!K20</f>
        <v>188065498</v>
      </c>
      <c r="L20" s="317">
        <f>'[6]Tien 09T-2017'!L20</f>
        <v>0</v>
      </c>
      <c r="M20" s="317">
        <f>'[6]Tien 09T-2017'!M20</f>
        <v>3045707423</v>
      </c>
      <c r="N20" s="317">
        <f>'[6]Tien 09T-2017'!N20</f>
        <v>203435719</v>
      </c>
      <c r="O20" s="317">
        <f>'[6]Tien 09T-2017'!O20</f>
        <v>26759492</v>
      </c>
      <c r="P20" s="317">
        <f>'[6]Tien 09T-2017'!P20</f>
        <v>0</v>
      </c>
      <c r="Q20" s="317">
        <f>'[6]Tien 09T-2017'!Q20</f>
        <v>67255367</v>
      </c>
      <c r="R20" s="317">
        <f>'[6]Tien 09T-2017'!R20</f>
        <v>675266326</v>
      </c>
      <c r="S20" s="316">
        <f t="shared" si="1"/>
        <v>4018424327</v>
      </c>
      <c r="T20" s="319">
        <f t="shared" si="2"/>
        <v>0.23050751790353308</v>
      </c>
      <c r="U20" s="227">
        <f t="shared" si="3"/>
        <v>3343158001</v>
      </c>
      <c r="V20" s="332">
        <v>2965788774</v>
      </c>
      <c r="W20" s="328">
        <f t="shared" si="4"/>
        <v>0.12724076316838875</v>
      </c>
      <c r="X20" s="328">
        <f t="shared" si="10"/>
        <v>0.8654819436471602</v>
      </c>
      <c r="Y20" s="321">
        <f t="shared" si="11"/>
        <v>3</v>
      </c>
      <c r="Z20" s="321">
        <f t="shared" si="12"/>
        <v>36</v>
      </c>
      <c r="AA20" s="320">
        <v>3564307847</v>
      </c>
      <c r="AB20" s="320">
        <f t="shared" si="5"/>
        <v>1582006997</v>
      </c>
      <c r="AC20" s="321">
        <f t="shared" si="6"/>
        <v>0</v>
      </c>
      <c r="AD20" s="321">
        <f t="shared" si="7"/>
        <v>0</v>
      </c>
      <c r="AE20" s="321">
        <f t="shared" si="8"/>
        <v>0</v>
      </c>
      <c r="AF20" s="321">
        <f t="shared" si="9"/>
        <v>0</v>
      </c>
      <c r="AG20" s="322" t="b">
        <f>B21='[7]Tien 12T-2016'!B23</f>
        <v>1</v>
      </c>
    </row>
    <row r="21" spans="1:33" s="177" customFormat="1" ht="20.25" customHeight="1">
      <c r="A21" s="192">
        <v>8</v>
      </c>
      <c r="B21" s="156" t="str">
        <f>'[6]Tien 09T-2017'!B21</f>
        <v>Bình Định</v>
      </c>
      <c r="C21" s="317">
        <f>'[6]Tien 09T-2017'!C21</f>
        <v>1187340155</v>
      </c>
      <c r="D21" s="317">
        <v>834462458</v>
      </c>
      <c r="E21" s="317">
        <v>352877697</v>
      </c>
      <c r="F21" s="317">
        <f>'[6]Tien 09T-2017'!F21</f>
        <v>14323058</v>
      </c>
      <c r="G21" s="317">
        <f>'[6]Tien 09T-2017'!G21</f>
        <v>1770383</v>
      </c>
      <c r="H21" s="317">
        <f>'[6]Tien 09T-2017'!H21</f>
        <v>1173017097</v>
      </c>
      <c r="I21" s="317">
        <f>'[6]Tien 09T-2017'!I21</f>
        <v>675194550</v>
      </c>
      <c r="J21" s="317">
        <f>'[6]Tien 09T-2017'!J21</f>
        <v>106794677</v>
      </c>
      <c r="K21" s="317">
        <f>'[6]Tien 09T-2017'!K21</f>
        <v>38947709</v>
      </c>
      <c r="L21" s="317">
        <f>'[6]Tien 09T-2017'!L21</f>
        <v>34538</v>
      </c>
      <c r="M21" s="317">
        <f>'[6]Tien 09T-2017'!M21</f>
        <v>481204914</v>
      </c>
      <c r="N21" s="317">
        <f>'[6]Tien 09T-2017'!N21</f>
        <v>16109113</v>
      </c>
      <c r="O21" s="317">
        <f>'[6]Tien 09T-2017'!O21</f>
        <v>999346</v>
      </c>
      <c r="P21" s="317">
        <f>'[6]Tien 09T-2017'!P21</f>
        <v>0</v>
      </c>
      <c r="Q21" s="317">
        <f>'[6]Tien 09T-2017'!Q21</f>
        <v>31104253</v>
      </c>
      <c r="R21" s="317">
        <f>'[6]Tien 09T-2017'!R21</f>
        <v>497822547</v>
      </c>
      <c r="S21" s="316">
        <f t="shared" si="1"/>
        <v>1027240173</v>
      </c>
      <c r="T21" s="319">
        <f t="shared" si="2"/>
        <v>0.21590358512224367</v>
      </c>
      <c r="U21" s="227">
        <f t="shared" si="3"/>
        <v>529417626</v>
      </c>
      <c r="V21" s="332">
        <v>313742017</v>
      </c>
      <c r="W21" s="328">
        <f t="shared" si="4"/>
        <v>0.6874297904446761</v>
      </c>
      <c r="X21" s="328">
        <f t="shared" si="10"/>
        <v>0.5756050374089304</v>
      </c>
      <c r="Y21" s="321">
        <f t="shared" si="11"/>
        <v>26</v>
      </c>
      <c r="Z21" s="321">
        <f t="shared" si="12"/>
        <v>44</v>
      </c>
      <c r="AA21" s="320">
        <v>834462458</v>
      </c>
      <c r="AB21" s="320">
        <f t="shared" si="5"/>
        <v>352877697</v>
      </c>
      <c r="AC21" s="321">
        <f t="shared" si="6"/>
        <v>0</v>
      </c>
      <c r="AD21" s="321">
        <f t="shared" si="7"/>
        <v>0</v>
      </c>
      <c r="AE21" s="321">
        <f t="shared" si="8"/>
        <v>0</v>
      </c>
      <c r="AF21" s="321">
        <f t="shared" si="9"/>
        <v>0</v>
      </c>
      <c r="AG21" s="322" t="b">
        <f>B22='[7]Tien 12T-2016'!B24</f>
        <v>1</v>
      </c>
    </row>
    <row r="22" spans="1:33" s="177" customFormat="1" ht="20.25" customHeight="1">
      <c r="A22" s="190">
        <v>9</v>
      </c>
      <c r="B22" s="156" t="str">
        <f>'[6]Tien 09T-2017'!B22</f>
        <v>Bình Phước</v>
      </c>
      <c r="C22" s="317">
        <f>'[6]Tien 09T-2017'!C22</f>
        <v>1295388969.7099998</v>
      </c>
      <c r="D22" s="317">
        <v>852817352</v>
      </c>
      <c r="E22" s="317">
        <v>442571617.7099998</v>
      </c>
      <c r="F22" s="317">
        <f>'[6]Tien 09T-2017'!F22</f>
        <v>39487143</v>
      </c>
      <c r="G22" s="317">
        <f>'[6]Tien 09T-2017'!G22</f>
        <v>82400</v>
      </c>
      <c r="H22" s="317">
        <f>'[6]Tien 09T-2017'!H22</f>
        <v>1255901826.7099998</v>
      </c>
      <c r="I22" s="317">
        <f>'[6]Tien 09T-2017'!I22</f>
        <v>851026174.71</v>
      </c>
      <c r="J22" s="317">
        <f>'[6]Tien 09T-2017'!J22</f>
        <v>109668011.776</v>
      </c>
      <c r="K22" s="317">
        <f>'[6]Tien 09T-2017'!K22</f>
        <v>46883192</v>
      </c>
      <c r="L22" s="317">
        <f>'[6]Tien 09T-2017'!L22</f>
        <v>0</v>
      </c>
      <c r="M22" s="317">
        <f>'[6]Tien 09T-2017'!M22</f>
        <v>651356553.934</v>
      </c>
      <c r="N22" s="317">
        <f>'[6]Tien 09T-2017'!N22</f>
        <v>35188643</v>
      </c>
      <c r="O22" s="317">
        <f>'[6]Tien 09T-2017'!O22</f>
        <v>3270266</v>
      </c>
      <c r="P22" s="317">
        <f>'[6]Tien 09T-2017'!P22</f>
        <v>0</v>
      </c>
      <c r="Q22" s="317">
        <f>'[6]Tien 09T-2017'!Q22</f>
        <v>4659508</v>
      </c>
      <c r="R22" s="317">
        <f>'[6]Tien 09T-2017'!R22</f>
        <v>404875652</v>
      </c>
      <c r="S22" s="316">
        <f t="shared" si="1"/>
        <v>1099350622.934</v>
      </c>
      <c r="T22" s="319">
        <f t="shared" si="2"/>
        <v>0.1839558035090368</v>
      </c>
      <c r="U22" s="227">
        <f t="shared" si="3"/>
        <v>694474970.934</v>
      </c>
      <c r="V22" s="332">
        <v>549369219</v>
      </c>
      <c r="W22" s="328">
        <f t="shared" si="4"/>
        <v>0.26413156564929424</v>
      </c>
      <c r="X22" s="328">
        <f t="shared" si="10"/>
        <v>0.6776215756763211</v>
      </c>
      <c r="Y22" s="321">
        <f t="shared" si="11"/>
        <v>23</v>
      </c>
      <c r="Z22" s="321">
        <f t="shared" si="12"/>
        <v>47</v>
      </c>
      <c r="AA22" s="320">
        <v>852817352</v>
      </c>
      <c r="AB22" s="320">
        <f t="shared" si="5"/>
        <v>442571617.7099998</v>
      </c>
      <c r="AC22" s="321">
        <f t="shared" si="6"/>
        <v>0</v>
      </c>
      <c r="AD22" s="321">
        <f t="shared" si="7"/>
        <v>0</v>
      </c>
      <c r="AE22" s="321">
        <f t="shared" si="8"/>
        <v>0</v>
      </c>
      <c r="AF22" s="321">
        <f t="shared" si="9"/>
        <v>0</v>
      </c>
      <c r="AG22" s="322" t="b">
        <f>B23='[7]Tien 12T-2016'!B25</f>
        <v>1</v>
      </c>
    </row>
    <row r="23" spans="1:33" s="177" customFormat="1" ht="20.25" customHeight="1">
      <c r="A23" s="192">
        <v>10</v>
      </c>
      <c r="B23" s="156" t="str">
        <f>'[6]Tien 09T-2017'!B23</f>
        <v>Bình Thuận</v>
      </c>
      <c r="C23" s="317">
        <f>'[6]Tien 09T-2017'!C23</f>
        <v>1446007674</v>
      </c>
      <c r="D23" s="317">
        <v>965114975</v>
      </c>
      <c r="E23" s="317">
        <v>480892699</v>
      </c>
      <c r="F23" s="317">
        <f>'[6]Tien 09T-2017'!F23</f>
        <v>14804535</v>
      </c>
      <c r="G23" s="317">
        <f>'[6]Tien 09T-2017'!G23</f>
        <v>7065161</v>
      </c>
      <c r="H23" s="317">
        <f>'[6]Tien 09T-2017'!H23</f>
        <v>1431203139</v>
      </c>
      <c r="I23" s="317">
        <f>'[6]Tien 09T-2017'!I23</f>
        <v>905775690</v>
      </c>
      <c r="J23" s="317">
        <f>'[6]Tien 09T-2017'!J23</f>
        <v>116476656</v>
      </c>
      <c r="K23" s="317">
        <f>'[6]Tien 09T-2017'!K23</f>
        <v>50070882</v>
      </c>
      <c r="L23" s="317">
        <f>'[6]Tien 09T-2017'!L23</f>
        <v>4000</v>
      </c>
      <c r="M23" s="317">
        <f>'[6]Tien 09T-2017'!M23</f>
        <v>615339561</v>
      </c>
      <c r="N23" s="317">
        <f>'[6]Tien 09T-2017'!N23</f>
        <v>79436729</v>
      </c>
      <c r="O23" s="317">
        <f>'[6]Tien 09T-2017'!O23</f>
        <v>12055791</v>
      </c>
      <c r="P23" s="317">
        <f>'[6]Tien 09T-2017'!P23</f>
        <v>0</v>
      </c>
      <c r="Q23" s="317">
        <f>'[6]Tien 09T-2017'!Q23</f>
        <v>32392071</v>
      </c>
      <c r="R23" s="317">
        <f>'[6]Tien 09T-2017'!R23</f>
        <v>525427449</v>
      </c>
      <c r="S23" s="316">
        <f t="shared" si="1"/>
        <v>1264651601</v>
      </c>
      <c r="T23" s="319">
        <f t="shared" si="2"/>
        <v>0.18387724448643572</v>
      </c>
      <c r="U23" s="227">
        <f t="shared" si="3"/>
        <v>739224152</v>
      </c>
      <c r="V23" s="332">
        <v>610798373</v>
      </c>
      <c r="W23" s="328">
        <f t="shared" si="4"/>
        <v>0.210258875394876</v>
      </c>
      <c r="X23" s="328">
        <f t="shared" si="10"/>
        <v>0.6328770985178785</v>
      </c>
      <c r="Y23" s="321">
        <f t="shared" si="11"/>
        <v>20</v>
      </c>
      <c r="Z23" s="321">
        <f t="shared" si="12"/>
        <v>48</v>
      </c>
      <c r="AA23" s="320">
        <v>965114975</v>
      </c>
      <c r="AB23" s="320">
        <f t="shared" si="5"/>
        <v>480892699</v>
      </c>
      <c r="AC23" s="321">
        <f t="shared" si="6"/>
        <v>0</v>
      </c>
      <c r="AD23" s="321">
        <f t="shared" si="7"/>
        <v>0</v>
      </c>
      <c r="AE23" s="321">
        <f t="shared" si="8"/>
        <v>0</v>
      </c>
      <c r="AF23" s="321">
        <f t="shared" si="9"/>
        <v>0</v>
      </c>
      <c r="AG23" s="322" t="b">
        <f>B24='[7]Tien 12T-2016'!B26</f>
        <v>1</v>
      </c>
    </row>
    <row r="24" spans="1:33" s="177" customFormat="1" ht="20.25" customHeight="1">
      <c r="A24" s="190">
        <v>11</v>
      </c>
      <c r="B24" s="156" t="str">
        <f>'[6]Tien 09T-2017'!B24</f>
        <v>BR-Vũng Tàu</v>
      </c>
      <c r="C24" s="317">
        <f>'[6]Tien 09T-2017'!C24</f>
        <v>2856513718.6990004</v>
      </c>
      <c r="D24" s="317">
        <v>1613381302.7020001</v>
      </c>
      <c r="E24" s="317">
        <v>1243132415.9970002</v>
      </c>
      <c r="F24" s="317">
        <f>'[6]Tien 09T-2017'!F24</f>
        <v>133847369.27</v>
      </c>
      <c r="G24" s="317">
        <f>'[6]Tien 09T-2017'!G24</f>
        <v>181438573.783</v>
      </c>
      <c r="H24" s="317">
        <f>'[6]Tien 09T-2017'!H24</f>
        <v>2722666349.429</v>
      </c>
      <c r="I24" s="317">
        <f>'[6]Tien 09T-2017'!I24</f>
        <v>2013599335.864</v>
      </c>
      <c r="J24" s="317">
        <f>'[6]Tien 09T-2017'!J24</f>
        <v>488953102.66</v>
      </c>
      <c r="K24" s="317">
        <f>'[6]Tien 09T-2017'!K24</f>
        <v>96385550.098</v>
      </c>
      <c r="L24" s="317">
        <f>'[6]Tien 09T-2017'!L24</f>
        <v>4700</v>
      </c>
      <c r="M24" s="317">
        <f>'[6]Tien 09T-2017'!M24</f>
        <v>1371072566.394</v>
      </c>
      <c r="N24" s="317">
        <f>'[6]Tien 09T-2017'!N24</f>
        <v>48126115.712</v>
      </c>
      <c r="O24" s="317">
        <f>'[6]Tien 09T-2017'!O24</f>
        <v>9057301</v>
      </c>
      <c r="P24" s="317">
        <f>'[6]Tien 09T-2017'!P24</f>
        <v>0</v>
      </c>
      <c r="Q24" s="317">
        <f>'[6]Tien 09T-2017'!Q24</f>
        <v>0</v>
      </c>
      <c r="R24" s="317">
        <f>'[6]Tien 09T-2017'!R24</f>
        <v>709067013.565</v>
      </c>
      <c r="S24" s="316">
        <f t="shared" si="1"/>
        <v>2137322996.671</v>
      </c>
      <c r="T24" s="319">
        <f t="shared" si="2"/>
        <v>0.2906950465926924</v>
      </c>
      <c r="U24" s="227">
        <f t="shared" si="3"/>
        <v>1428255983.106</v>
      </c>
      <c r="V24" s="332">
        <v>947352732.3830001</v>
      </c>
      <c r="W24" s="328">
        <f t="shared" si="4"/>
        <v>0.5076285044466183</v>
      </c>
      <c r="X24" s="328">
        <f t="shared" si="10"/>
        <v>0.7395688921950697</v>
      </c>
      <c r="Y24" s="321">
        <f t="shared" si="11"/>
        <v>9</v>
      </c>
      <c r="Z24" s="321">
        <f t="shared" si="12"/>
        <v>15</v>
      </c>
      <c r="AA24" s="320">
        <v>1613381302.7020001</v>
      </c>
      <c r="AB24" s="320">
        <f t="shared" si="5"/>
        <v>1243132415.9970002</v>
      </c>
      <c r="AC24" s="321">
        <f t="shared" si="6"/>
        <v>0</v>
      </c>
      <c r="AD24" s="321">
        <f t="shared" si="7"/>
        <v>0</v>
      </c>
      <c r="AE24" s="321">
        <f t="shared" si="8"/>
        <v>0</v>
      </c>
      <c r="AF24" s="321">
        <f t="shared" si="9"/>
        <v>-1.043081283569336E-07</v>
      </c>
      <c r="AG24" s="322" t="b">
        <f>B25='[7]Tien 12T-2016'!B27</f>
        <v>1</v>
      </c>
    </row>
    <row r="25" spans="1:33" s="177" customFormat="1" ht="20.25" customHeight="1">
      <c r="A25" s="192">
        <v>12</v>
      </c>
      <c r="B25" s="156" t="str">
        <f>'[6]Tien 09T-2017'!B25</f>
        <v>Cà Mau</v>
      </c>
      <c r="C25" s="317">
        <f>'[6]Tien 09T-2017'!C25</f>
        <v>955487518</v>
      </c>
      <c r="D25" s="317">
        <v>660502110</v>
      </c>
      <c r="E25" s="317">
        <v>294985408</v>
      </c>
      <c r="F25" s="317">
        <f>'[6]Tien 09T-2017'!F25</f>
        <v>30576633</v>
      </c>
      <c r="G25" s="317">
        <f>'[6]Tien 09T-2017'!G25</f>
        <v>493207</v>
      </c>
      <c r="H25" s="317">
        <f>'[6]Tien 09T-2017'!H25</f>
        <v>924910885</v>
      </c>
      <c r="I25" s="317">
        <f>'[6]Tien 09T-2017'!I25</f>
        <v>527353287</v>
      </c>
      <c r="J25" s="317">
        <f>'[6]Tien 09T-2017'!J25</f>
        <v>133135960</v>
      </c>
      <c r="K25" s="317">
        <f>'[6]Tien 09T-2017'!K25</f>
        <v>20914130</v>
      </c>
      <c r="L25" s="317">
        <f>'[6]Tien 09T-2017'!L25</f>
        <v>47189</v>
      </c>
      <c r="M25" s="317">
        <f>'[6]Tien 09T-2017'!M25</f>
        <v>309542276</v>
      </c>
      <c r="N25" s="317">
        <f>'[6]Tien 09T-2017'!N25</f>
        <v>10061764</v>
      </c>
      <c r="O25" s="317">
        <f>'[6]Tien 09T-2017'!O25</f>
        <v>52910751</v>
      </c>
      <c r="P25" s="317">
        <f>'[6]Tien 09T-2017'!P25</f>
        <v>0</v>
      </c>
      <c r="Q25" s="317">
        <f>'[6]Tien 09T-2017'!Q25</f>
        <v>741217</v>
      </c>
      <c r="R25" s="317">
        <f>'[6]Tien 09T-2017'!R25</f>
        <v>397557598</v>
      </c>
      <c r="S25" s="316">
        <f t="shared" si="1"/>
        <v>770813606</v>
      </c>
      <c r="T25" s="319">
        <f t="shared" si="2"/>
        <v>0.29220881484711403</v>
      </c>
      <c r="U25" s="227">
        <f t="shared" si="3"/>
        <v>373256008</v>
      </c>
      <c r="V25" s="332">
        <v>331595980</v>
      </c>
      <c r="W25" s="328">
        <f t="shared" si="4"/>
        <v>0.12563490064023092</v>
      </c>
      <c r="X25" s="328">
        <f t="shared" si="10"/>
        <v>0.5701665917792718</v>
      </c>
      <c r="Y25" s="321">
        <f t="shared" si="11"/>
        <v>29</v>
      </c>
      <c r="Z25" s="321">
        <f t="shared" si="12"/>
        <v>14</v>
      </c>
      <c r="AA25" s="320">
        <v>660502110</v>
      </c>
      <c r="AB25" s="320">
        <f t="shared" si="5"/>
        <v>294985408</v>
      </c>
      <c r="AC25" s="321">
        <f t="shared" si="6"/>
        <v>0</v>
      </c>
      <c r="AD25" s="321">
        <f t="shared" si="7"/>
        <v>0</v>
      </c>
      <c r="AE25" s="321">
        <f t="shared" si="8"/>
        <v>0</v>
      </c>
      <c r="AF25" s="321">
        <f t="shared" si="9"/>
        <v>0</v>
      </c>
      <c r="AG25" s="322" t="b">
        <f>B26='[7]Tien 12T-2016'!B28</f>
        <v>1</v>
      </c>
    </row>
    <row r="26" spans="1:33" s="177" customFormat="1" ht="20.25" customHeight="1">
      <c r="A26" s="190">
        <v>13</v>
      </c>
      <c r="B26" s="156" t="str">
        <f>'[6]Tien 09T-2017'!B26</f>
        <v>Cao Bằng</v>
      </c>
      <c r="C26" s="317">
        <f>'[6]Tien 09T-2017'!C26</f>
        <v>49815646</v>
      </c>
      <c r="D26" s="317">
        <v>34516440</v>
      </c>
      <c r="E26" s="317">
        <v>15299206</v>
      </c>
      <c r="F26" s="317">
        <f>'[6]Tien 09T-2017'!F26</f>
        <v>468633</v>
      </c>
      <c r="G26" s="317">
        <f>'[6]Tien 09T-2017'!G26</f>
        <v>9337894</v>
      </c>
      <c r="H26" s="317">
        <f>'[6]Tien 09T-2017'!H26</f>
        <v>49347013</v>
      </c>
      <c r="I26" s="317">
        <f>'[6]Tien 09T-2017'!I26</f>
        <v>27851539</v>
      </c>
      <c r="J26" s="317">
        <f>'[6]Tien 09T-2017'!J26</f>
        <v>12173172</v>
      </c>
      <c r="K26" s="317">
        <f>'[6]Tien 09T-2017'!K26</f>
        <v>455735</v>
      </c>
      <c r="L26" s="317">
        <f>'[6]Tien 09T-2017'!L26</f>
        <v>48433</v>
      </c>
      <c r="M26" s="317">
        <f>'[6]Tien 09T-2017'!M26</f>
        <v>15003458</v>
      </c>
      <c r="N26" s="317">
        <f>'[6]Tien 09T-2017'!N26</f>
        <v>2000</v>
      </c>
      <c r="O26" s="317">
        <f>'[6]Tien 09T-2017'!O26</f>
        <v>151773</v>
      </c>
      <c r="P26" s="317">
        <f>'[6]Tien 09T-2017'!P26</f>
        <v>0</v>
      </c>
      <c r="Q26" s="317">
        <f>'[6]Tien 09T-2017'!Q26</f>
        <v>16968</v>
      </c>
      <c r="R26" s="317">
        <f>'[6]Tien 09T-2017'!R26</f>
        <v>21495474</v>
      </c>
      <c r="S26" s="316">
        <f t="shared" si="1"/>
        <v>36669673</v>
      </c>
      <c r="T26" s="319">
        <f t="shared" si="2"/>
        <v>0.4551755649840391</v>
      </c>
      <c r="U26" s="227">
        <f t="shared" si="3"/>
        <v>15174199</v>
      </c>
      <c r="V26" s="332">
        <v>14657297</v>
      </c>
      <c r="W26" s="328">
        <f t="shared" si="4"/>
        <v>0.03526584744786163</v>
      </c>
      <c r="X26" s="328">
        <f t="shared" si="10"/>
        <v>0.5644017197150312</v>
      </c>
      <c r="Y26" s="321">
        <f t="shared" si="11"/>
        <v>62</v>
      </c>
      <c r="Z26" s="321">
        <f t="shared" si="12"/>
        <v>4</v>
      </c>
      <c r="AA26" s="320">
        <v>34516440</v>
      </c>
      <c r="AB26" s="320">
        <f t="shared" si="5"/>
        <v>15299206</v>
      </c>
      <c r="AC26" s="321">
        <f t="shared" si="6"/>
        <v>0</v>
      </c>
      <c r="AD26" s="321">
        <f t="shared" si="7"/>
        <v>0</v>
      </c>
      <c r="AE26" s="321">
        <f t="shared" si="8"/>
        <v>0</v>
      </c>
      <c r="AF26" s="321">
        <f t="shared" si="9"/>
        <v>0</v>
      </c>
      <c r="AG26" s="322" t="b">
        <f>B27='[7]Tien 12T-2016'!B29</f>
        <v>1</v>
      </c>
    </row>
    <row r="27" spans="1:33" s="177" customFormat="1" ht="20.25" customHeight="1">
      <c r="A27" s="192">
        <v>14</v>
      </c>
      <c r="B27" s="156" t="str">
        <f>'[6]Tien 09T-2017'!B27</f>
        <v>Cần Thơ</v>
      </c>
      <c r="C27" s="317">
        <f>'[6]Tien 09T-2017'!C27</f>
        <v>2966701161.791</v>
      </c>
      <c r="D27" s="317">
        <v>1994507082</v>
      </c>
      <c r="E27" s="317">
        <v>972194079.7909999</v>
      </c>
      <c r="F27" s="317">
        <f>'[6]Tien 09T-2017'!F27</f>
        <v>101100188</v>
      </c>
      <c r="G27" s="317">
        <f>'[6]Tien 09T-2017'!G27</f>
        <v>509536107</v>
      </c>
      <c r="H27" s="317">
        <f>'[6]Tien 09T-2017'!H27</f>
        <v>2865600973.791</v>
      </c>
      <c r="I27" s="317">
        <f>'[6]Tien 09T-2017'!I27</f>
        <v>2317036920.791</v>
      </c>
      <c r="J27" s="317">
        <f>'[6]Tien 09T-2017'!J27</f>
        <v>458479567.697</v>
      </c>
      <c r="K27" s="317">
        <f>'[6]Tien 09T-2017'!K27</f>
        <v>49108005</v>
      </c>
      <c r="L27" s="317">
        <f>'[6]Tien 09T-2017'!L27</f>
        <v>0</v>
      </c>
      <c r="M27" s="317">
        <f>'[6]Tien 09T-2017'!M27</f>
        <v>1687876988.094</v>
      </c>
      <c r="N27" s="317">
        <f>'[6]Tien 09T-2017'!N27</f>
        <v>58430571</v>
      </c>
      <c r="O27" s="317">
        <f>'[6]Tien 09T-2017'!O27</f>
        <v>23767949</v>
      </c>
      <c r="P27" s="317">
        <f>'[6]Tien 09T-2017'!P27</f>
        <v>37508</v>
      </c>
      <c r="Q27" s="317">
        <f>'[6]Tien 09T-2017'!Q27</f>
        <v>39336332</v>
      </c>
      <c r="R27" s="317">
        <f>'[6]Tien 09T-2017'!R27</f>
        <v>548564053</v>
      </c>
      <c r="S27" s="316">
        <f t="shared" si="1"/>
        <v>2358013401.094</v>
      </c>
      <c r="T27" s="319">
        <f t="shared" si="2"/>
        <v>0.21906753757023328</v>
      </c>
      <c r="U27" s="227">
        <f t="shared" si="3"/>
        <v>1809449348.094</v>
      </c>
      <c r="V27" s="332">
        <v>1392437920</v>
      </c>
      <c r="W27" s="328">
        <f t="shared" si="4"/>
        <v>0.2994829587045433</v>
      </c>
      <c r="X27" s="328">
        <f t="shared" si="10"/>
        <v>0.8085692816211302</v>
      </c>
      <c r="Y27" s="321">
        <f t="shared" si="11"/>
        <v>7</v>
      </c>
      <c r="Z27" s="321">
        <f t="shared" si="12"/>
        <v>43</v>
      </c>
      <c r="AA27" s="320">
        <v>1994507082</v>
      </c>
      <c r="AB27" s="320">
        <f t="shared" si="5"/>
        <v>972194079.7909999</v>
      </c>
      <c r="AC27" s="321">
        <f t="shared" si="6"/>
        <v>0</v>
      </c>
      <c r="AD27" s="321">
        <f t="shared" si="7"/>
        <v>0</v>
      </c>
      <c r="AE27" s="321">
        <f t="shared" si="8"/>
        <v>0</v>
      </c>
      <c r="AF27" s="321">
        <f t="shared" si="9"/>
        <v>-2.384185791015625E-07</v>
      </c>
      <c r="AG27" s="322" t="b">
        <f>B28='[7]Tien 12T-2016'!B30</f>
        <v>1</v>
      </c>
    </row>
    <row r="28" spans="1:33" s="177" customFormat="1" ht="20.25" customHeight="1">
      <c r="A28" s="190">
        <v>15</v>
      </c>
      <c r="B28" s="156" t="str">
        <f>'[6]Tien 09T-2017'!B28</f>
        <v>Đà Nẵng</v>
      </c>
      <c r="C28" s="317">
        <f>'[6]Tien 09T-2017'!C28</f>
        <v>2591683488</v>
      </c>
      <c r="D28" s="317">
        <v>1515530864</v>
      </c>
      <c r="E28" s="317">
        <v>1076152624</v>
      </c>
      <c r="F28" s="317">
        <f>'[6]Tien 09T-2017'!F28</f>
        <v>181357452</v>
      </c>
      <c r="G28" s="317">
        <f>'[6]Tien 09T-2017'!G28</f>
        <v>265093709</v>
      </c>
      <c r="H28" s="317">
        <f>'[6]Tien 09T-2017'!H28</f>
        <v>2410326036</v>
      </c>
      <c r="I28" s="317">
        <f>'[6]Tien 09T-2017'!I28</f>
        <v>2042142853.948</v>
      </c>
      <c r="J28" s="317">
        <f>'[6]Tien 09T-2017'!J28</f>
        <v>278327846</v>
      </c>
      <c r="K28" s="317">
        <f>'[6]Tien 09T-2017'!K28</f>
        <v>66800014</v>
      </c>
      <c r="L28" s="317">
        <f>'[6]Tien 09T-2017'!L28</f>
        <v>34700</v>
      </c>
      <c r="M28" s="317">
        <f>'[6]Tien 09T-2017'!M28</f>
        <v>1658371961.948</v>
      </c>
      <c r="N28" s="317">
        <f>'[6]Tien 09T-2017'!N28</f>
        <v>14229245</v>
      </c>
      <c r="O28" s="317">
        <f>'[6]Tien 09T-2017'!O28</f>
        <v>17359816</v>
      </c>
      <c r="P28" s="317">
        <f>'[6]Tien 09T-2017'!P28</f>
        <v>0</v>
      </c>
      <c r="Q28" s="317">
        <f>'[6]Tien 09T-2017'!Q28</f>
        <v>7019271</v>
      </c>
      <c r="R28" s="317">
        <f>'[6]Tien 09T-2017'!R28</f>
        <v>368183182.052</v>
      </c>
      <c r="S28" s="316">
        <f t="shared" si="1"/>
        <v>2065163476</v>
      </c>
      <c r="T28" s="319">
        <f t="shared" si="2"/>
        <v>0.16901979179992715</v>
      </c>
      <c r="U28" s="227">
        <f t="shared" si="3"/>
        <v>1696980293.948</v>
      </c>
      <c r="V28" s="332">
        <v>1242098601</v>
      </c>
      <c r="W28" s="328">
        <f t="shared" si="4"/>
        <v>0.3662202763788476</v>
      </c>
      <c r="X28" s="328">
        <f t="shared" si="10"/>
        <v>0.8472475604740138</v>
      </c>
      <c r="Y28" s="321">
        <f t="shared" si="11"/>
        <v>11</v>
      </c>
      <c r="Z28" s="321">
        <f t="shared" si="12"/>
        <v>54</v>
      </c>
      <c r="AA28" s="320">
        <v>1515530864</v>
      </c>
      <c r="AB28" s="320">
        <f t="shared" si="5"/>
        <v>1076152624</v>
      </c>
      <c r="AC28" s="321">
        <f t="shared" si="6"/>
        <v>0</v>
      </c>
      <c r="AD28" s="321">
        <f t="shared" si="7"/>
        <v>0</v>
      </c>
      <c r="AE28" s="321">
        <f t="shared" si="8"/>
        <v>0</v>
      </c>
      <c r="AF28" s="321">
        <f t="shared" si="9"/>
        <v>0</v>
      </c>
      <c r="AG28" s="322" t="b">
        <f>B29='[7]Tien 12T-2016'!B31</f>
        <v>1</v>
      </c>
    </row>
    <row r="29" spans="1:33" s="177" customFormat="1" ht="20.25" customHeight="1">
      <c r="A29" s="192">
        <v>16</v>
      </c>
      <c r="B29" s="156" t="str">
        <f>'[6]Tien 09T-2017'!B29</f>
        <v>Đắk Lắc</v>
      </c>
      <c r="C29" s="317">
        <f>'[6]Tien 09T-2017'!C29</f>
        <v>1657789396</v>
      </c>
      <c r="D29" s="317">
        <v>739544336</v>
      </c>
      <c r="E29" s="317">
        <v>918245060</v>
      </c>
      <c r="F29" s="317">
        <f>'[6]Tien 09T-2017'!F29</f>
        <v>28790896</v>
      </c>
      <c r="G29" s="317">
        <f>'[6]Tien 09T-2017'!G29</f>
        <v>23757595</v>
      </c>
      <c r="H29" s="317">
        <f>'[6]Tien 09T-2017'!H29</f>
        <v>1628998500</v>
      </c>
      <c r="I29" s="317">
        <f>'[6]Tien 09T-2017'!I29</f>
        <v>1155749427</v>
      </c>
      <c r="J29" s="317">
        <f>'[6]Tien 09T-2017'!J29</f>
        <v>225647842</v>
      </c>
      <c r="K29" s="317">
        <f>'[6]Tien 09T-2017'!K29</f>
        <v>78477207</v>
      </c>
      <c r="L29" s="317">
        <f>'[6]Tien 09T-2017'!L29</f>
        <v>137993</v>
      </c>
      <c r="M29" s="317">
        <f>'[6]Tien 09T-2017'!M29</f>
        <v>760879947</v>
      </c>
      <c r="N29" s="317">
        <f>'[6]Tien 09T-2017'!N29</f>
        <v>53819781</v>
      </c>
      <c r="O29" s="317">
        <f>'[6]Tien 09T-2017'!O29</f>
        <v>16645387</v>
      </c>
      <c r="P29" s="317">
        <f>'[6]Tien 09T-2017'!P29</f>
        <v>0</v>
      </c>
      <c r="Q29" s="317">
        <f>'[6]Tien 09T-2017'!Q29</f>
        <v>20141270</v>
      </c>
      <c r="R29" s="317">
        <f>'[6]Tien 09T-2017'!R29</f>
        <v>473249073</v>
      </c>
      <c r="S29" s="316">
        <f t="shared" si="1"/>
        <v>1324735458</v>
      </c>
      <c r="T29" s="319">
        <f t="shared" si="2"/>
        <v>0.26326038749574043</v>
      </c>
      <c r="U29" s="227">
        <f t="shared" si="3"/>
        <v>851486385</v>
      </c>
      <c r="V29" s="332">
        <v>547757257</v>
      </c>
      <c r="W29" s="328">
        <f t="shared" si="4"/>
        <v>0.5544958539910316</v>
      </c>
      <c r="X29" s="328">
        <f t="shared" si="10"/>
        <v>0.7094846477759188</v>
      </c>
      <c r="Y29" s="321">
        <f t="shared" si="11"/>
        <v>16</v>
      </c>
      <c r="Z29" s="321">
        <f t="shared" si="12"/>
        <v>26</v>
      </c>
      <c r="AA29" s="320">
        <v>739544336</v>
      </c>
      <c r="AB29" s="320">
        <f t="shared" si="5"/>
        <v>918245060</v>
      </c>
      <c r="AC29" s="321">
        <f t="shared" si="6"/>
        <v>0</v>
      </c>
      <c r="AD29" s="321">
        <f t="shared" si="7"/>
        <v>0</v>
      </c>
      <c r="AE29" s="321">
        <f t="shared" si="8"/>
        <v>0</v>
      </c>
      <c r="AF29" s="321">
        <f t="shared" si="9"/>
        <v>0</v>
      </c>
      <c r="AG29" s="322" t="b">
        <f>B30='[7]Tien 12T-2016'!B32</f>
        <v>1</v>
      </c>
    </row>
    <row r="30" spans="1:33" s="177" customFormat="1" ht="20.25" customHeight="1">
      <c r="A30" s="190">
        <v>17</v>
      </c>
      <c r="B30" s="156" t="str">
        <f>'[6]Tien 09T-2017'!B30</f>
        <v>Đắk Nông</v>
      </c>
      <c r="C30" s="317">
        <f>'[6]Tien 09T-2017'!C30</f>
        <v>733430228</v>
      </c>
      <c r="D30" s="317">
        <v>403326982</v>
      </c>
      <c r="E30" s="317">
        <v>330103246</v>
      </c>
      <c r="F30" s="317">
        <f>'[6]Tien 09T-2017'!F30</f>
        <v>712702</v>
      </c>
      <c r="G30" s="317">
        <f>'[6]Tien 09T-2017'!G30</f>
        <v>22910887</v>
      </c>
      <c r="H30" s="317">
        <f>'[6]Tien 09T-2017'!H30</f>
        <v>732717526</v>
      </c>
      <c r="I30" s="317">
        <f>'[6]Tien 09T-2017'!I30</f>
        <v>552208412</v>
      </c>
      <c r="J30" s="317">
        <f>'[6]Tien 09T-2017'!J30</f>
        <v>35023799</v>
      </c>
      <c r="K30" s="317">
        <f>'[6]Tien 09T-2017'!K30</f>
        <v>4414927</v>
      </c>
      <c r="L30" s="317">
        <f>'[6]Tien 09T-2017'!L30</f>
        <v>5000</v>
      </c>
      <c r="M30" s="317">
        <f>'[6]Tien 09T-2017'!M30</f>
        <v>500522789</v>
      </c>
      <c r="N30" s="317">
        <f>'[6]Tien 09T-2017'!N30</f>
        <v>11565497</v>
      </c>
      <c r="O30" s="317">
        <f>'[6]Tien 09T-2017'!O30</f>
        <v>31400</v>
      </c>
      <c r="P30" s="317">
        <f>'[6]Tien 09T-2017'!P30</f>
        <v>0</v>
      </c>
      <c r="Q30" s="317">
        <f>'[6]Tien 09T-2017'!Q30</f>
        <v>645000</v>
      </c>
      <c r="R30" s="317">
        <f>'[6]Tien 09T-2017'!R30</f>
        <v>180509114</v>
      </c>
      <c r="S30" s="316">
        <f t="shared" si="1"/>
        <v>693273800</v>
      </c>
      <c r="T30" s="319">
        <f t="shared" si="2"/>
        <v>0.07142905675257986</v>
      </c>
      <c r="U30" s="227">
        <f t="shared" si="3"/>
        <v>512764686</v>
      </c>
      <c r="V30" s="332">
        <v>168813645</v>
      </c>
      <c r="W30" s="328">
        <f t="shared" si="4"/>
        <v>2.0374599517710785</v>
      </c>
      <c r="X30" s="328">
        <f t="shared" si="10"/>
        <v>0.7536443341468537</v>
      </c>
      <c r="Y30" s="321">
        <f t="shared" si="11"/>
        <v>34</v>
      </c>
      <c r="Z30" s="321">
        <f t="shared" si="12"/>
        <v>63</v>
      </c>
      <c r="AA30" s="320">
        <v>403326982</v>
      </c>
      <c r="AB30" s="320">
        <f t="shared" si="5"/>
        <v>330103246</v>
      </c>
      <c r="AC30" s="321">
        <f t="shared" si="6"/>
        <v>0</v>
      </c>
      <c r="AD30" s="321">
        <f t="shared" si="7"/>
        <v>0</v>
      </c>
      <c r="AE30" s="321">
        <f t="shared" si="8"/>
        <v>0</v>
      </c>
      <c r="AF30" s="321">
        <f t="shared" si="9"/>
        <v>0</v>
      </c>
      <c r="AG30" s="322" t="b">
        <f>B31='[7]Tien 12T-2016'!B33</f>
        <v>1</v>
      </c>
    </row>
    <row r="31" spans="1:33" s="177" customFormat="1" ht="20.25" customHeight="1">
      <c r="A31" s="192">
        <v>18</v>
      </c>
      <c r="B31" s="156" t="str">
        <f>'[6]Tien 09T-2017'!B31</f>
        <v>Điện Biên</v>
      </c>
      <c r="C31" s="317">
        <f>'[6]Tien 09T-2017'!C31</f>
        <v>123077631</v>
      </c>
      <c r="D31" s="317">
        <v>22073403.164</v>
      </c>
      <c r="E31" s="317">
        <v>101004227.836</v>
      </c>
      <c r="F31" s="317">
        <f>'[6]Tien 09T-2017'!F31</f>
        <v>4960560</v>
      </c>
      <c r="G31" s="317">
        <f>'[6]Tien 09T-2017'!G31</f>
        <v>0</v>
      </c>
      <c r="H31" s="317">
        <f>'[6]Tien 09T-2017'!H31</f>
        <v>118117071</v>
      </c>
      <c r="I31" s="317">
        <f>'[6]Tien 09T-2017'!I31</f>
        <v>103617703</v>
      </c>
      <c r="J31" s="317">
        <f>'[6]Tien 09T-2017'!J31</f>
        <v>54531006</v>
      </c>
      <c r="K31" s="317">
        <f>'[6]Tien 09T-2017'!K31</f>
        <v>2947559</v>
      </c>
      <c r="L31" s="317">
        <f>'[6]Tien 09T-2017'!L31</f>
        <v>115503</v>
      </c>
      <c r="M31" s="317">
        <f>'[6]Tien 09T-2017'!M31</f>
        <v>43208011</v>
      </c>
      <c r="N31" s="317">
        <f>'[6]Tien 09T-2017'!N31</f>
        <v>1157042</v>
      </c>
      <c r="O31" s="317">
        <f>'[6]Tien 09T-2017'!O31</f>
        <v>0</v>
      </c>
      <c r="P31" s="317">
        <f>'[6]Tien 09T-2017'!P31</f>
        <v>0</v>
      </c>
      <c r="Q31" s="317">
        <f>'[6]Tien 09T-2017'!Q31</f>
        <v>1658582</v>
      </c>
      <c r="R31" s="317">
        <f>'[6]Tien 09T-2017'!R31</f>
        <v>14499368</v>
      </c>
      <c r="S31" s="316">
        <f t="shared" si="1"/>
        <v>60523003</v>
      </c>
      <c r="T31" s="319">
        <f t="shared" si="2"/>
        <v>0.5558323175722203</v>
      </c>
      <c r="U31" s="227">
        <f t="shared" si="3"/>
        <v>46023635</v>
      </c>
      <c r="V31" s="332">
        <v>6918783</v>
      </c>
      <c r="W31" s="328">
        <f t="shared" si="4"/>
        <v>5.651984171204676</v>
      </c>
      <c r="X31" s="328">
        <f t="shared" si="10"/>
        <v>0.8772457877828684</v>
      </c>
      <c r="Y31" s="321">
        <f t="shared" si="11"/>
        <v>57</v>
      </c>
      <c r="Z31" s="321">
        <f t="shared" si="12"/>
        <v>2</v>
      </c>
      <c r="AA31" s="320">
        <v>22073403.164</v>
      </c>
      <c r="AB31" s="320">
        <f t="shared" si="5"/>
        <v>101004227.836</v>
      </c>
      <c r="AC31" s="321">
        <f t="shared" si="6"/>
        <v>0</v>
      </c>
      <c r="AD31" s="321">
        <f t="shared" si="7"/>
        <v>0</v>
      </c>
      <c r="AE31" s="321">
        <f t="shared" si="8"/>
        <v>0</v>
      </c>
      <c r="AF31" s="321">
        <f t="shared" si="9"/>
        <v>0</v>
      </c>
      <c r="AG31" s="322" t="b">
        <f>B32='[7]Tien 12T-2016'!B34</f>
        <v>1</v>
      </c>
    </row>
    <row r="32" spans="1:33" s="177" customFormat="1" ht="20.25" customHeight="1">
      <c r="A32" s="190">
        <v>19</v>
      </c>
      <c r="B32" s="156" t="str">
        <f>'[6]Tien 09T-2017'!B32</f>
        <v>Đồng Nai</v>
      </c>
      <c r="C32" s="317">
        <f>'[6]Tien 09T-2017'!C32</f>
        <v>3881482427</v>
      </c>
      <c r="D32" s="317">
        <v>2644235966</v>
      </c>
      <c r="E32" s="317">
        <v>1237246461</v>
      </c>
      <c r="F32" s="317">
        <f>'[6]Tien 09T-2017'!F32</f>
        <v>245943806</v>
      </c>
      <c r="G32" s="317">
        <f>'[6]Tien 09T-2017'!G32</f>
        <v>73263193</v>
      </c>
      <c r="H32" s="317">
        <f>'[6]Tien 09T-2017'!H32</f>
        <v>3635538621</v>
      </c>
      <c r="I32" s="317">
        <f>'[6]Tien 09T-2017'!I32</f>
        <v>2408749475</v>
      </c>
      <c r="J32" s="317">
        <f>'[6]Tien 09T-2017'!J32</f>
        <v>406180786</v>
      </c>
      <c r="K32" s="317">
        <f>'[6]Tien 09T-2017'!K32</f>
        <v>209062898</v>
      </c>
      <c r="L32" s="317">
        <f>'[6]Tien 09T-2017'!L32</f>
        <v>92199</v>
      </c>
      <c r="M32" s="317">
        <f>'[6]Tien 09T-2017'!M32</f>
        <v>1687675297</v>
      </c>
      <c r="N32" s="317">
        <f>'[6]Tien 09T-2017'!N32</f>
        <v>89161172</v>
      </c>
      <c r="O32" s="317">
        <f>'[6]Tien 09T-2017'!O32</f>
        <v>11423256</v>
      </c>
      <c r="P32" s="317">
        <f>'[6]Tien 09T-2017'!P32</f>
        <v>687000</v>
      </c>
      <c r="Q32" s="317">
        <f>'[6]Tien 09T-2017'!Q32</f>
        <v>4466867</v>
      </c>
      <c r="R32" s="317">
        <f>'[6]Tien 09T-2017'!R32</f>
        <v>1226789146</v>
      </c>
      <c r="S32" s="316">
        <f t="shared" si="1"/>
        <v>3020202738</v>
      </c>
      <c r="T32" s="319">
        <f t="shared" si="2"/>
        <v>0.2554586474793108</v>
      </c>
      <c r="U32" s="227">
        <f t="shared" si="3"/>
        <v>1793413592</v>
      </c>
      <c r="V32" s="332">
        <v>1617373595</v>
      </c>
      <c r="W32" s="328">
        <f t="shared" si="4"/>
        <v>0.108843125388108</v>
      </c>
      <c r="X32" s="328">
        <f t="shared" si="10"/>
        <v>0.66255642591343</v>
      </c>
      <c r="Y32" s="321">
        <f t="shared" si="11"/>
        <v>6</v>
      </c>
      <c r="Z32" s="321">
        <f t="shared" si="12"/>
        <v>28</v>
      </c>
      <c r="AA32" s="320">
        <v>2644235966</v>
      </c>
      <c r="AB32" s="320">
        <f t="shared" si="5"/>
        <v>1237246461</v>
      </c>
      <c r="AC32" s="321">
        <f t="shared" si="6"/>
        <v>0</v>
      </c>
      <c r="AD32" s="321">
        <f t="shared" si="7"/>
        <v>0</v>
      </c>
      <c r="AE32" s="321">
        <f t="shared" si="8"/>
        <v>0</v>
      </c>
      <c r="AF32" s="321">
        <f t="shared" si="9"/>
        <v>0</v>
      </c>
      <c r="AG32" s="322" t="b">
        <f>B33='[7]Tien 12T-2016'!B35</f>
        <v>1</v>
      </c>
    </row>
    <row r="33" spans="1:33" s="177" customFormat="1" ht="20.25" customHeight="1">
      <c r="A33" s="192">
        <v>20</v>
      </c>
      <c r="B33" s="156" t="str">
        <f>'[6]Tien 09T-2017'!B33</f>
        <v>Đồng Tháp</v>
      </c>
      <c r="C33" s="317">
        <f>'[6]Tien 09T-2017'!C33</f>
        <v>1482624338</v>
      </c>
      <c r="D33" s="317">
        <v>879648447</v>
      </c>
      <c r="E33" s="317">
        <v>602975891</v>
      </c>
      <c r="F33" s="317">
        <f>'[6]Tien 09T-2017'!F33</f>
        <v>45318602</v>
      </c>
      <c r="G33" s="317">
        <f>'[6]Tien 09T-2017'!G33</f>
        <v>0</v>
      </c>
      <c r="H33" s="317">
        <f>'[6]Tien 09T-2017'!H33</f>
        <v>1437305736</v>
      </c>
      <c r="I33" s="317">
        <f>'[6]Tien 09T-2017'!I33</f>
        <v>909178347</v>
      </c>
      <c r="J33" s="317">
        <f>'[6]Tien 09T-2017'!J33</f>
        <v>187812100</v>
      </c>
      <c r="K33" s="317">
        <f>'[6]Tien 09T-2017'!K33</f>
        <v>26750328</v>
      </c>
      <c r="L33" s="317">
        <f>'[6]Tien 09T-2017'!L33</f>
        <v>73039</v>
      </c>
      <c r="M33" s="317">
        <f>'[6]Tien 09T-2017'!M33</f>
        <v>673751891</v>
      </c>
      <c r="N33" s="317">
        <f>'[6]Tien 09T-2017'!N33</f>
        <v>17142733</v>
      </c>
      <c r="O33" s="317">
        <f>'[6]Tien 09T-2017'!O33</f>
        <v>1591498</v>
      </c>
      <c r="P33" s="317">
        <f>'[6]Tien 09T-2017'!P33</f>
        <v>0</v>
      </c>
      <c r="Q33" s="317">
        <f>'[6]Tien 09T-2017'!Q33</f>
        <v>2056758</v>
      </c>
      <c r="R33" s="317">
        <f>'[6]Tien 09T-2017'!R33</f>
        <v>528127389</v>
      </c>
      <c r="S33" s="316">
        <f t="shared" si="1"/>
        <v>1222670269</v>
      </c>
      <c r="T33" s="319">
        <f t="shared" si="2"/>
        <v>0.2360763074794169</v>
      </c>
      <c r="U33" s="227">
        <f t="shared" si="3"/>
        <v>694542880</v>
      </c>
      <c r="V33" s="332">
        <v>429260670</v>
      </c>
      <c r="W33" s="328">
        <f t="shared" si="4"/>
        <v>0.6179979405054742</v>
      </c>
      <c r="X33" s="328">
        <f t="shared" si="10"/>
        <v>0.6325573774792199</v>
      </c>
      <c r="Y33" s="321">
        <f t="shared" si="11"/>
        <v>18</v>
      </c>
      <c r="Z33" s="321">
        <f t="shared" si="12"/>
        <v>32</v>
      </c>
      <c r="AA33" s="320">
        <v>879648447</v>
      </c>
      <c r="AB33" s="320">
        <f t="shared" si="5"/>
        <v>602975891</v>
      </c>
      <c r="AC33" s="321">
        <f t="shared" si="6"/>
        <v>0</v>
      </c>
      <c r="AD33" s="321">
        <f t="shared" si="7"/>
        <v>0</v>
      </c>
      <c r="AE33" s="321">
        <f t="shared" si="8"/>
        <v>0</v>
      </c>
      <c r="AF33" s="321">
        <f t="shared" si="9"/>
        <v>0</v>
      </c>
      <c r="AG33" s="322" t="b">
        <f>B34='[7]Tien 12T-2016'!B36</f>
        <v>1</v>
      </c>
    </row>
    <row r="34" spans="1:33" s="177" customFormat="1" ht="20.25" customHeight="1">
      <c r="A34" s="190">
        <v>21</v>
      </c>
      <c r="B34" s="156" t="str">
        <f>'[6]Tien 09T-2017'!B34</f>
        <v>Gia Lai</v>
      </c>
      <c r="C34" s="317">
        <f>'[6]Tien 09T-2017'!C34</f>
        <v>1075975583.559</v>
      </c>
      <c r="D34" s="317">
        <v>690373855.7149999</v>
      </c>
      <c r="E34" s="317">
        <v>385601727.8440001</v>
      </c>
      <c r="F34" s="317">
        <f>'[6]Tien 09T-2017'!F34</f>
        <v>14078125.869</v>
      </c>
      <c r="G34" s="317">
        <f>'[6]Tien 09T-2017'!G34</f>
        <v>74220728</v>
      </c>
      <c r="H34" s="317">
        <f>'[6]Tien 09T-2017'!H34</f>
        <v>1061897457.688</v>
      </c>
      <c r="I34" s="317">
        <f>'[6]Tien 09T-2017'!I34</f>
        <v>733524189.624</v>
      </c>
      <c r="J34" s="317">
        <f>'[6]Tien 09T-2017'!J34</f>
        <v>114346014.425</v>
      </c>
      <c r="K34" s="317">
        <f>'[6]Tien 09T-2017'!K34</f>
        <v>89156576.588</v>
      </c>
      <c r="L34" s="317">
        <f>'[6]Tien 09T-2017'!L34</f>
        <v>10250</v>
      </c>
      <c r="M34" s="317">
        <f>'[6]Tien 09T-2017'!M34</f>
        <v>471244357.51</v>
      </c>
      <c r="N34" s="317">
        <f>'[6]Tien 09T-2017'!N34</f>
        <v>55881500.471</v>
      </c>
      <c r="O34" s="317">
        <f>'[6]Tien 09T-2017'!O34</f>
        <v>1796351.63</v>
      </c>
      <c r="P34" s="317">
        <f>'[6]Tien 09T-2017'!P34</f>
        <v>0</v>
      </c>
      <c r="Q34" s="317">
        <f>'[6]Tien 09T-2017'!Q34</f>
        <v>1089139</v>
      </c>
      <c r="R34" s="317">
        <f>'[6]Tien 09T-2017'!R34</f>
        <v>328373268.064</v>
      </c>
      <c r="S34" s="316">
        <f t="shared" si="1"/>
        <v>858384616.675</v>
      </c>
      <c r="T34" s="319">
        <f t="shared" si="2"/>
        <v>0.2774453029522032</v>
      </c>
      <c r="U34" s="227">
        <f t="shared" si="3"/>
        <v>530011348.611</v>
      </c>
      <c r="V34" s="332">
        <v>389386827.617</v>
      </c>
      <c r="W34" s="328">
        <f t="shared" si="4"/>
        <v>0.36114349798272577</v>
      </c>
      <c r="X34" s="328">
        <f t="shared" si="10"/>
        <v>0.6907674411624022</v>
      </c>
      <c r="Y34" s="321">
        <f t="shared" si="11"/>
        <v>28</v>
      </c>
      <c r="Z34" s="321">
        <f t="shared" si="12"/>
        <v>23</v>
      </c>
      <c r="AA34" s="320">
        <v>690373855.7149999</v>
      </c>
      <c r="AB34" s="320">
        <f t="shared" si="5"/>
        <v>385601727.8440001</v>
      </c>
      <c r="AC34" s="321">
        <f t="shared" si="6"/>
        <v>0</v>
      </c>
      <c r="AD34" s="321">
        <f t="shared" si="7"/>
        <v>0.002000093460083008</v>
      </c>
      <c r="AE34" s="321">
        <f t="shared" si="8"/>
        <v>0</v>
      </c>
      <c r="AF34" s="321">
        <f t="shared" si="9"/>
        <v>1.0244548320770264E-08</v>
      </c>
      <c r="AG34" s="322" t="b">
        <f>B35='[7]Tien 12T-2016'!B37</f>
        <v>1</v>
      </c>
    </row>
    <row r="35" spans="1:33" s="177" customFormat="1" ht="20.25" customHeight="1">
      <c r="A35" s="192">
        <v>22</v>
      </c>
      <c r="B35" s="156" t="str">
        <f>'[6]Tien 09T-2017'!B35</f>
        <v>Hà Giang</v>
      </c>
      <c r="C35" s="317">
        <f>'[6]Tien 09T-2017'!C35</f>
        <v>74027714</v>
      </c>
      <c r="D35" s="317">
        <v>52117345</v>
      </c>
      <c r="E35" s="317">
        <v>21910369</v>
      </c>
      <c r="F35" s="317">
        <f>'[6]Tien 09T-2017'!F35</f>
        <v>5195182</v>
      </c>
      <c r="G35" s="317">
        <f>'[6]Tien 09T-2017'!G35</f>
        <v>10200</v>
      </c>
      <c r="H35" s="317">
        <f>'[6]Tien 09T-2017'!H35</f>
        <v>68832532</v>
      </c>
      <c r="I35" s="317">
        <f>'[6]Tien 09T-2017'!I35</f>
        <v>27859967</v>
      </c>
      <c r="J35" s="317">
        <f>'[6]Tien 09T-2017'!J35</f>
        <v>7111352</v>
      </c>
      <c r="K35" s="317">
        <f>'[6]Tien 09T-2017'!K35</f>
        <v>623819</v>
      </c>
      <c r="L35" s="317">
        <f>'[6]Tien 09T-2017'!L35</f>
        <v>20295</v>
      </c>
      <c r="M35" s="317">
        <f>'[6]Tien 09T-2017'!M35</f>
        <v>15065145</v>
      </c>
      <c r="N35" s="317">
        <f>'[6]Tien 09T-2017'!N35</f>
        <v>2961726</v>
      </c>
      <c r="O35" s="317">
        <f>'[6]Tien 09T-2017'!O35</f>
        <v>1827580</v>
      </c>
      <c r="P35" s="317">
        <f>'[6]Tien 09T-2017'!P35</f>
        <v>0</v>
      </c>
      <c r="Q35" s="317">
        <f>'[6]Tien 09T-2017'!Q35</f>
        <v>250050</v>
      </c>
      <c r="R35" s="317">
        <f>'[6]Tien 09T-2017'!R35</f>
        <v>40972565</v>
      </c>
      <c r="S35" s="316">
        <f t="shared" si="1"/>
        <v>61077066</v>
      </c>
      <c r="T35" s="319">
        <f t="shared" si="2"/>
        <v>0.27837312226536376</v>
      </c>
      <c r="U35" s="227">
        <f t="shared" si="3"/>
        <v>20104501</v>
      </c>
      <c r="V35" s="332">
        <v>8241032</v>
      </c>
      <c r="W35" s="328">
        <f t="shared" si="4"/>
        <v>1.4395610889509955</v>
      </c>
      <c r="X35" s="328">
        <f t="shared" si="10"/>
        <v>0.40474999524933936</v>
      </c>
      <c r="Y35" s="321">
        <f t="shared" si="11"/>
        <v>61</v>
      </c>
      <c r="Z35" s="321">
        <f t="shared" si="12"/>
        <v>22</v>
      </c>
      <c r="AA35" s="320">
        <v>52117345</v>
      </c>
      <c r="AB35" s="320">
        <f t="shared" si="5"/>
        <v>21910369</v>
      </c>
      <c r="AC35" s="321">
        <f t="shared" si="6"/>
        <v>0</v>
      </c>
      <c r="AD35" s="321">
        <f t="shared" si="7"/>
        <v>0</v>
      </c>
      <c r="AE35" s="321">
        <f t="shared" si="8"/>
        <v>0</v>
      </c>
      <c r="AF35" s="321">
        <f t="shared" si="9"/>
        <v>0</v>
      </c>
      <c r="AG35" s="322" t="b">
        <f>B36='[7]Tien 12T-2016'!B38</f>
        <v>1</v>
      </c>
    </row>
    <row r="36" spans="1:33" s="177" customFormat="1" ht="20.25" customHeight="1">
      <c r="A36" s="190">
        <v>23</v>
      </c>
      <c r="B36" s="156" t="str">
        <f>'[6]Tien 09T-2017'!B36</f>
        <v>Hà Nam</v>
      </c>
      <c r="C36" s="317">
        <f>'[6]Tien 09T-2017'!C36</f>
        <v>189926373</v>
      </c>
      <c r="D36" s="317">
        <v>129830268</v>
      </c>
      <c r="E36" s="317">
        <v>60096105</v>
      </c>
      <c r="F36" s="317">
        <f>'[6]Tien 09T-2017'!F36</f>
        <v>285542</v>
      </c>
      <c r="G36" s="317">
        <f>'[6]Tien 09T-2017'!G36</f>
        <v>0</v>
      </c>
      <c r="H36" s="317">
        <f>'[6]Tien 09T-2017'!H36</f>
        <v>189640831</v>
      </c>
      <c r="I36" s="317">
        <f>'[6]Tien 09T-2017'!I36</f>
        <v>169611500</v>
      </c>
      <c r="J36" s="317">
        <f>'[6]Tien 09T-2017'!J36</f>
        <v>53581722</v>
      </c>
      <c r="K36" s="317">
        <f>'[6]Tien 09T-2017'!K36</f>
        <v>2088880</v>
      </c>
      <c r="L36" s="317">
        <f>'[6]Tien 09T-2017'!L36</f>
        <v>10956</v>
      </c>
      <c r="M36" s="317">
        <f>'[6]Tien 09T-2017'!M36</f>
        <v>34587331</v>
      </c>
      <c r="N36" s="317">
        <f>'[6]Tien 09T-2017'!N36</f>
        <v>2430</v>
      </c>
      <c r="O36" s="317">
        <f>'[6]Tien 09T-2017'!O36</f>
        <v>77425295</v>
      </c>
      <c r="P36" s="317">
        <f>'[6]Tien 09T-2017'!P36</f>
        <v>0</v>
      </c>
      <c r="Q36" s="317">
        <f>'[6]Tien 09T-2017'!Q36</f>
        <v>1914886</v>
      </c>
      <c r="R36" s="317">
        <f>'[6]Tien 09T-2017'!R36</f>
        <v>20029331</v>
      </c>
      <c r="S36" s="316">
        <f t="shared" si="1"/>
        <v>133959273</v>
      </c>
      <c r="T36" s="319">
        <f t="shared" si="2"/>
        <v>0.3282888129637436</v>
      </c>
      <c r="U36" s="227">
        <f t="shared" si="3"/>
        <v>113929942</v>
      </c>
      <c r="V36" s="332">
        <v>107720393</v>
      </c>
      <c r="W36" s="328">
        <f t="shared" si="4"/>
        <v>0.0576450644772527</v>
      </c>
      <c r="X36" s="328">
        <f t="shared" si="10"/>
        <v>0.8943828135830094</v>
      </c>
      <c r="Y36" s="321">
        <f t="shared" si="11"/>
        <v>54</v>
      </c>
      <c r="Z36" s="321">
        <f t="shared" si="12"/>
        <v>9</v>
      </c>
      <c r="AA36" s="320">
        <v>129830268</v>
      </c>
      <c r="AB36" s="320">
        <f t="shared" si="5"/>
        <v>60096105</v>
      </c>
      <c r="AC36" s="321">
        <f t="shared" si="6"/>
        <v>0</v>
      </c>
      <c r="AD36" s="321">
        <f t="shared" si="7"/>
        <v>0</v>
      </c>
      <c r="AE36" s="321">
        <f t="shared" si="8"/>
        <v>0</v>
      </c>
      <c r="AF36" s="321">
        <f t="shared" si="9"/>
        <v>0</v>
      </c>
      <c r="AG36" s="322" t="b">
        <f>B37='[7]Tien 12T-2016'!B39</f>
        <v>1</v>
      </c>
    </row>
    <row r="37" spans="1:33" s="177" customFormat="1" ht="20.25" customHeight="1">
      <c r="A37" s="192">
        <v>24</v>
      </c>
      <c r="B37" s="156" t="str">
        <f>'[6]Tien 09T-2017'!B37</f>
        <v>Hà Nội</v>
      </c>
      <c r="C37" s="317">
        <f>'[6]Tien 09T-2017'!C37</f>
        <v>21631722958.927002</v>
      </c>
      <c r="D37" s="317">
        <v>9998361108.937</v>
      </c>
      <c r="E37" s="317">
        <v>11633361849.990002</v>
      </c>
      <c r="F37" s="317">
        <f>'[6]Tien 09T-2017'!F37</f>
        <v>1312661106</v>
      </c>
      <c r="G37" s="317">
        <f>'[6]Tien 09T-2017'!G37</f>
        <v>8031917</v>
      </c>
      <c r="H37" s="317">
        <f>'[6]Tien 09T-2017'!H37</f>
        <v>20319061852.927002</v>
      </c>
      <c r="I37" s="317">
        <f>'[6]Tien 09T-2017'!I37</f>
        <v>16471441830.866999</v>
      </c>
      <c r="J37" s="317">
        <f>'[6]Tien 09T-2017'!J37</f>
        <v>2250345710.2000003</v>
      </c>
      <c r="K37" s="317">
        <f>'[6]Tien 09T-2017'!K37</f>
        <v>464043494.031</v>
      </c>
      <c r="L37" s="317">
        <f>'[6]Tien 09T-2017'!L37</f>
        <v>786151</v>
      </c>
      <c r="M37" s="317">
        <f>'[6]Tien 09T-2017'!M37</f>
        <v>13349710069.636</v>
      </c>
      <c r="N37" s="317">
        <f>'[6]Tien 09T-2017'!N37</f>
        <v>121565377</v>
      </c>
      <c r="O37" s="317">
        <f>'[6]Tien 09T-2017'!O37</f>
        <v>208595800</v>
      </c>
      <c r="P37" s="317">
        <f>'[6]Tien 09T-2017'!P37</f>
        <v>0</v>
      </c>
      <c r="Q37" s="317">
        <f>'[6]Tien 09T-2017'!Q37</f>
        <v>76395229</v>
      </c>
      <c r="R37" s="317">
        <f>'[6]Tien 09T-2017'!R37</f>
        <v>3847620022.06</v>
      </c>
      <c r="S37" s="316">
        <f t="shared" si="1"/>
        <v>17603886497.696</v>
      </c>
      <c r="T37" s="319">
        <f t="shared" si="2"/>
        <v>0.16484138930344527</v>
      </c>
      <c r="U37" s="227">
        <f t="shared" si="3"/>
        <v>13756266475.636</v>
      </c>
      <c r="V37" s="332">
        <v>7924608958.948999</v>
      </c>
      <c r="W37" s="328">
        <f t="shared" si="4"/>
        <v>0.7358921489875537</v>
      </c>
      <c r="X37" s="328">
        <f t="shared" si="10"/>
        <v>0.8106398784594602</v>
      </c>
      <c r="Y37" s="321">
        <f t="shared" si="11"/>
        <v>2</v>
      </c>
      <c r="Z37" s="321">
        <f t="shared" si="12"/>
        <v>56</v>
      </c>
      <c r="AA37" s="320">
        <v>9998361108.937</v>
      </c>
      <c r="AB37" s="320">
        <f t="shared" si="5"/>
        <v>11633361849.990002</v>
      </c>
      <c r="AC37" s="321">
        <f t="shared" si="6"/>
        <v>0</v>
      </c>
      <c r="AD37" s="321">
        <f t="shared" si="7"/>
        <v>0</v>
      </c>
      <c r="AE37" s="321">
        <f t="shared" si="8"/>
        <v>0</v>
      </c>
      <c r="AF37" s="321">
        <f t="shared" si="9"/>
        <v>-1.9073486328125E-06</v>
      </c>
      <c r="AG37" s="322" t="b">
        <f>B38='[7]Tien 12T-2016'!B40</f>
        <v>1</v>
      </c>
    </row>
    <row r="38" spans="1:33" s="177" customFormat="1" ht="20.25" customHeight="1">
      <c r="A38" s="190">
        <v>25</v>
      </c>
      <c r="B38" s="156" t="str">
        <f>'[6]Tien 09T-2017'!B38</f>
        <v>Hà Tĩnh</v>
      </c>
      <c r="C38" s="317">
        <f>'[6]Tien 09T-2017'!C38</f>
        <v>450439611</v>
      </c>
      <c r="D38" s="317">
        <v>322080691</v>
      </c>
      <c r="E38" s="317">
        <v>128358920</v>
      </c>
      <c r="F38" s="317">
        <f>'[6]Tien 09T-2017'!F38</f>
        <v>2478832</v>
      </c>
      <c r="G38" s="317">
        <f>'[6]Tien 09T-2017'!G38</f>
        <v>0</v>
      </c>
      <c r="H38" s="317">
        <f>'[6]Tien 09T-2017'!H38</f>
        <v>447960779</v>
      </c>
      <c r="I38" s="317">
        <f>'[6]Tien 09T-2017'!I38</f>
        <v>100831907</v>
      </c>
      <c r="J38" s="317">
        <f>'[6]Tien 09T-2017'!J38</f>
        <v>54792793</v>
      </c>
      <c r="K38" s="317">
        <f>'[6]Tien 09T-2017'!K38</f>
        <v>3309221</v>
      </c>
      <c r="L38" s="317">
        <f>'[6]Tien 09T-2017'!L38</f>
        <v>50672</v>
      </c>
      <c r="M38" s="317">
        <f>'[6]Tien 09T-2017'!M38</f>
        <v>40531299</v>
      </c>
      <c r="N38" s="317">
        <f>'[6]Tien 09T-2017'!N38</f>
        <v>2133101</v>
      </c>
      <c r="O38" s="317">
        <f>'[6]Tien 09T-2017'!O38</f>
        <v>0</v>
      </c>
      <c r="P38" s="317">
        <f>'[6]Tien 09T-2017'!P38</f>
        <v>0</v>
      </c>
      <c r="Q38" s="317">
        <f>'[6]Tien 09T-2017'!Q38</f>
        <v>14821</v>
      </c>
      <c r="R38" s="317">
        <f>'[6]Tien 09T-2017'!R38</f>
        <v>347128872</v>
      </c>
      <c r="S38" s="316">
        <f t="shared" si="1"/>
        <v>389808093</v>
      </c>
      <c r="T38" s="319">
        <f t="shared" si="2"/>
        <v>0.5767290109865719</v>
      </c>
      <c r="U38" s="227">
        <f t="shared" si="3"/>
        <v>42679221</v>
      </c>
      <c r="V38" s="332">
        <v>301828554</v>
      </c>
      <c r="W38" s="328">
        <f t="shared" si="4"/>
        <v>-0.8585978018501191</v>
      </c>
      <c r="X38" s="328">
        <f t="shared" si="10"/>
        <v>0.22509092698939162</v>
      </c>
      <c r="Y38" s="321">
        <f t="shared" si="11"/>
        <v>47</v>
      </c>
      <c r="Z38" s="321">
        <f t="shared" si="12"/>
        <v>1</v>
      </c>
      <c r="AA38" s="320">
        <v>322080691</v>
      </c>
      <c r="AB38" s="320">
        <f t="shared" si="5"/>
        <v>128358920</v>
      </c>
      <c r="AC38" s="321">
        <f t="shared" si="6"/>
        <v>0</v>
      </c>
      <c r="AD38" s="321">
        <f t="shared" si="7"/>
        <v>0</v>
      </c>
      <c r="AE38" s="321">
        <f t="shared" si="8"/>
        <v>0</v>
      </c>
      <c r="AF38" s="321">
        <f t="shared" si="9"/>
        <v>0</v>
      </c>
      <c r="AG38" s="322" t="b">
        <f>B39='[7]Tien 12T-2016'!B41</f>
        <v>1</v>
      </c>
    </row>
    <row r="39" spans="1:33" s="177" customFormat="1" ht="20.25" customHeight="1">
      <c r="A39" s="192">
        <v>26</v>
      </c>
      <c r="B39" s="340" t="str">
        <f>'[6]Tien 09T-2017'!B39</f>
        <v>Hải Dương</v>
      </c>
      <c r="C39" s="317">
        <f>'[6]Tien 09T-2017'!C39</f>
        <v>610467004</v>
      </c>
      <c r="D39" s="317">
        <v>293660130</v>
      </c>
      <c r="E39" s="317">
        <v>316806874</v>
      </c>
      <c r="F39" s="317">
        <f>'[6]Tien 09T-2017'!F39</f>
        <v>22854516</v>
      </c>
      <c r="G39" s="317">
        <f>'[6]Tien 09T-2017'!G39</f>
        <v>0</v>
      </c>
      <c r="H39" s="317">
        <f>'[6]Tien 09T-2017'!H39</f>
        <v>587612488</v>
      </c>
      <c r="I39" s="317">
        <f>'[6]Tien 09T-2017'!I39</f>
        <v>511678234</v>
      </c>
      <c r="J39" s="317">
        <f>'[6]Tien 09T-2017'!J39</f>
        <v>56044971</v>
      </c>
      <c r="K39" s="317">
        <f>'[6]Tien 09T-2017'!K39</f>
        <v>91863364</v>
      </c>
      <c r="L39" s="317">
        <f>'[6]Tien 09T-2017'!L39</f>
        <v>67128</v>
      </c>
      <c r="M39" s="317">
        <f>'[6]Tien 09T-2017'!M39</f>
        <v>339163724</v>
      </c>
      <c r="N39" s="317">
        <f>'[6]Tien 09T-2017'!N39</f>
        <v>4117208</v>
      </c>
      <c r="O39" s="317">
        <f>'[6]Tien 09T-2017'!O39</f>
        <v>18582740</v>
      </c>
      <c r="P39" s="317">
        <f>'[6]Tien 09T-2017'!P39</f>
        <v>0</v>
      </c>
      <c r="Q39" s="317">
        <f>'[6]Tien 09T-2017'!Q39</f>
        <v>1839099</v>
      </c>
      <c r="R39" s="317">
        <f>'[6]Tien 09T-2017'!R39</f>
        <v>75934254</v>
      </c>
      <c r="S39" s="316">
        <f t="shared" si="1"/>
        <v>439637025</v>
      </c>
      <c r="T39" s="319">
        <f t="shared" si="2"/>
        <v>0.28919632137410795</v>
      </c>
      <c r="U39" s="227">
        <f t="shared" si="3"/>
        <v>363702771</v>
      </c>
      <c r="V39" s="332">
        <v>223768186</v>
      </c>
      <c r="W39" s="328">
        <f t="shared" si="4"/>
        <v>0.6253551387327241</v>
      </c>
      <c r="X39" s="328">
        <f t="shared" si="10"/>
        <v>0.8707749485405762</v>
      </c>
      <c r="Y39" s="321">
        <f t="shared" si="11"/>
        <v>43</v>
      </c>
      <c r="Z39" s="321">
        <f t="shared" si="12"/>
        <v>17</v>
      </c>
      <c r="AA39" s="320">
        <v>293660130</v>
      </c>
      <c r="AB39" s="320">
        <f t="shared" si="5"/>
        <v>316806874</v>
      </c>
      <c r="AC39" s="321">
        <f t="shared" si="6"/>
        <v>0</v>
      </c>
      <c r="AD39" s="321">
        <f t="shared" si="7"/>
        <v>0</v>
      </c>
      <c r="AE39" s="321">
        <f t="shared" si="8"/>
        <v>0</v>
      </c>
      <c r="AF39" s="321">
        <f t="shared" si="9"/>
        <v>0</v>
      </c>
      <c r="AG39" s="322" t="b">
        <f>B40='[7]Tien 12T-2016'!B42</f>
        <v>1</v>
      </c>
    </row>
    <row r="40" spans="1:33" s="177" customFormat="1" ht="20.25" customHeight="1">
      <c r="A40" s="190">
        <v>27</v>
      </c>
      <c r="B40" s="156" t="str">
        <f>'[6]Tien 09T-2017'!B40</f>
        <v>Hải Phòng</v>
      </c>
      <c r="C40" s="317">
        <f>'[6]Tien 09T-2017'!C40</f>
        <v>4539164163</v>
      </c>
      <c r="D40" s="317">
        <v>3408394365</v>
      </c>
      <c r="E40" s="317">
        <v>1130769798</v>
      </c>
      <c r="F40" s="317">
        <f>'[6]Tien 09T-2017'!F40</f>
        <v>91703826</v>
      </c>
      <c r="G40" s="317">
        <f>'[6]Tien 09T-2017'!G40</f>
        <v>26322032</v>
      </c>
      <c r="H40" s="317">
        <f>'[6]Tien 09T-2017'!H40</f>
        <v>4447460337</v>
      </c>
      <c r="I40" s="317">
        <f>'[6]Tien 09T-2017'!I40</f>
        <v>2830119327</v>
      </c>
      <c r="J40" s="317">
        <f>'[6]Tien 09T-2017'!J40</f>
        <v>370040626</v>
      </c>
      <c r="K40" s="317">
        <f>'[6]Tien 09T-2017'!K40</f>
        <v>275184824</v>
      </c>
      <c r="L40" s="317">
        <f>'[6]Tien 09T-2017'!L40</f>
        <v>34448</v>
      </c>
      <c r="M40" s="317">
        <f>'[6]Tien 09T-2017'!M40</f>
        <v>2140864571</v>
      </c>
      <c r="N40" s="317">
        <f>'[6]Tien 09T-2017'!N40</f>
        <v>1269668</v>
      </c>
      <c r="O40" s="317">
        <f>'[6]Tien 09T-2017'!O40</f>
        <v>37550089</v>
      </c>
      <c r="P40" s="317">
        <f>'[6]Tien 09T-2017'!P40</f>
        <v>0</v>
      </c>
      <c r="Q40" s="317">
        <f>'[6]Tien 09T-2017'!Q40</f>
        <v>5175101</v>
      </c>
      <c r="R40" s="317">
        <f>'[6]Tien 09T-2017'!R40</f>
        <v>1617341010</v>
      </c>
      <c r="S40" s="316">
        <f t="shared" si="1"/>
        <v>3802200439</v>
      </c>
      <c r="T40" s="319">
        <f t="shared" si="2"/>
        <v>0.22799741758026587</v>
      </c>
      <c r="U40" s="227">
        <f t="shared" si="3"/>
        <v>2184859429</v>
      </c>
      <c r="V40" s="332">
        <v>1964219797</v>
      </c>
      <c r="W40" s="328">
        <f t="shared" si="4"/>
        <v>0.11232940037412728</v>
      </c>
      <c r="X40" s="328">
        <f t="shared" si="10"/>
        <v>0.6363450402143519</v>
      </c>
      <c r="Y40" s="321">
        <f t="shared" si="11"/>
        <v>5</v>
      </c>
      <c r="Z40" s="321">
        <f t="shared" si="12"/>
        <v>37</v>
      </c>
      <c r="AA40" s="320">
        <v>3408394365</v>
      </c>
      <c r="AB40" s="320">
        <f t="shared" si="5"/>
        <v>1130769798</v>
      </c>
      <c r="AC40" s="321">
        <f t="shared" si="6"/>
        <v>0</v>
      </c>
      <c r="AD40" s="321">
        <f t="shared" si="7"/>
        <v>0</v>
      </c>
      <c r="AE40" s="321">
        <f t="shared" si="8"/>
        <v>0</v>
      </c>
      <c r="AF40" s="321">
        <f t="shared" si="9"/>
        <v>0</v>
      </c>
      <c r="AG40" s="322" t="b">
        <f>B41='[7]Tien 12T-2016'!B43</f>
        <v>1</v>
      </c>
    </row>
    <row r="41" spans="1:33" s="177" customFormat="1" ht="20.25" customHeight="1">
      <c r="A41" s="192">
        <v>28</v>
      </c>
      <c r="B41" s="156" t="str">
        <f>'[6]Tien 09T-2017'!B41</f>
        <v>Hậu Giang</v>
      </c>
      <c r="C41" s="317">
        <f>'[6]Tien 09T-2017'!C41</f>
        <v>670719496</v>
      </c>
      <c r="D41" s="317">
        <v>491991458</v>
      </c>
      <c r="E41" s="317">
        <v>178728038</v>
      </c>
      <c r="F41" s="317">
        <f>'[6]Tien 09T-2017'!F41</f>
        <v>9887720</v>
      </c>
      <c r="G41" s="317">
        <f>'[6]Tien 09T-2017'!G41</f>
        <v>0</v>
      </c>
      <c r="H41" s="317">
        <f>'[6]Tien 09T-2017'!H41</f>
        <v>660831776</v>
      </c>
      <c r="I41" s="317">
        <f>'[6]Tien 09T-2017'!I41</f>
        <v>400437766</v>
      </c>
      <c r="J41" s="317">
        <f>'[6]Tien 09T-2017'!J41</f>
        <v>52648055</v>
      </c>
      <c r="K41" s="317">
        <f>'[6]Tien 09T-2017'!K41</f>
        <v>13355037</v>
      </c>
      <c r="L41" s="317">
        <f>'[6]Tien 09T-2017'!L41</f>
        <v>0</v>
      </c>
      <c r="M41" s="317">
        <f>'[6]Tien 09T-2017'!M41</f>
        <v>325587358</v>
      </c>
      <c r="N41" s="317">
        <f>'[6]Tien 09T-2017'!N41</f>
        <v>5429233</v>
      </c>
      <c r="O41" s="317">
        <f>'[6]Tien 09T-2017'!O41</f>
        <v>448698</v>
      </c>
      <c r="P41" s="317">
        <f>'[6]Tien 09T-2017'!P41</f>
        <v>0</v>
      </c>
      <c r="Q41" s="317">
        <f>'[6]Tien 09T-2017'!Q41</f>
        <v>2969385</v>
      </c>
      <c r="R41" s="317">
        <f>'[6]Tien 09T-2017'!R41</f>
        <v>260394010</v>
      </c>
      <c r="S41" s="316">
        <f t="shared" si="1"/>
        <v>594828684</v>
      </c>
      <c r="T41" s="319">
        <f t="shared" si="2"/>
        <v>0.16482734048616185</v>
      </c>
      <c r="U41" s="227">
        <f t="shared" si="3"/>
        <v>334434674</v>
      </c>
      <c r="V41" s="332">
        <v>246130213</v>
      </c>
      <c r="W41" s="328">
        <f t="shared" si="4"/>
        <v>0.35877131833465725</v>
      </c>
      <c r="X41" s="328">
        <f t="shared" si="10"/>
        <v>0.6059602164167118</v>
      </c>
      <c r="Y41" s="321">
        <f t="shared" si="11"/>
        <v>39</v>
      </c>
      <c r="Z41" s="321">
        <f t="shared" si="12"/>
        <v>57</v>
      </c>
      <c r="AA41" s="320">
        <v>491991458</v>
      </c>
      <c r="AB41" s="320">
        <f t="shared" si="5"/>
        <v>178728038</v>
      </c>
      <c r="AC41" s="321">
        <f t="shared" si="6"/>
        <v>0</v>
      </c>
      <c r="AD41" s="321">
        <f t="shared" si="7"/>
        <v>0</v>
      </c>
      <c r="AE41" s="321">
        <f t="shared" si="8"/>
        <v>0</v>
      </c>
      <c r="AF41" s="321">
        <f t="shared" si="9"/>
        <v>0</v>
      </c>
      <c r="AG41" s="322" t="b">
        <f>B42='[7]Tien 12T-2016'!B44</f>
        <v>1</v>
      </c>
    </row>
    <row r="42" spans="1:33" s="177" customFormat="1" ht="20.25" customHeight="1">
      <c r="A42" s="190">
        <v>29</v>
      </c>
      <c r="B42" s="156" t="str">
        <f>'[6]Tien 09T-2017'!B42</f>
        <v>Hòa Bình</v>
      </c>
      <c r="C42" s="317">
        <f>'[6]Tien 09T-2017'!C42</f>
        <v>222208480.141</v>
      </c>
      <c r="D42" s="317">
        <v>93998908</v>
      </c>
      <c r="E42" s="317">
        <v>128209572.141</v>
      </c>
      <c r="F42" s="317">
        <f>'[6]Tien 09T-2017'!F42</f>
        <v>34602815.888</v>
      </c>
      <c r="G42" s="317">
        <f>'[6]Tien 09T-2017'!G42</f>
        <v>0</v>
      </c>
      <c r="H42" s="317">
        <f>'[6]Tien 09T-2017'!H42</f>
        <v>187605664.087</v>
      </c>
      <c r="I42" s="317">
        <f>'[6]Tien 09T-2017'!I42</f>
        <v>141456162.416</v>
      </c>
      <c r="J42" s="317">
        <f>'[6]Tien 09T-2017'!J42</f>
        <v>13752779.706</v>
      </c>
      <c r="K42" s="317">
        <f>'[6]Tien 09T-2017'!K42</f>
        <v>9097965.389</v>
      </c>
      <c r="L42" s="317">
        <f>'[6]Tien 09T-2017'!L42</f>
        <v>12790</v>
      </c>
      <c r="M42" s="317">
        <f>'[6]Tien 09T-2017'!M42</f>
        <v>110554260.521</v>
      </c>
      <c r="N42" s="317">
        <f>'[6]Tien 09T-2017'!N42</f>
        <v>1380696.8</v>
      </c>
      <c r="O42" s="317">
        <f>'[6]Tien 09T-2017'!O42</f>
        <v>150141</v>
      </c>
      <c r="P42" s="317">
        <f>'[6]Tien 09T-2017'!P42</f>
        <v>0</v>
      </c>
      <c r="Q42" s="317">
        <f>'[6]Tien 09T-2017'!Q42</f>
        <v>6507529</v>
      </c>
      <c r="R42" s="317">
        <f>'[6]Tien 09T-2017'!R42</f>
        <v>46149501.671000004</v>
      </c>
      <c r="S42" s="316">
        <f t="shared" si="1"/>
        <v>164742128.99199998</v>
      </c>
      <c r="T42" s="319">
        <f t="shared" si="2"/>
        <v>0.16162982725179542</v>
      </c>
      <c r="U42" s="227">
        <f t="shared" si="3"/>
        <v>118592627.321</v>
      </c>
      <c r="V42" s="332">
        <v>57331676</v>
      </c>
      <c r="W42" s="328">
        <f t="shared" si="4"/>
        <v>1.0685358530422169</v>
      </c>
      <c r="X42" s="328">
        <f t="shared" si="10"/>
        <v>0.7540079512226311</v>
      </c>
      <c r="Y42" s="321">
        <f t="shared" si="11"/>
        <v>52</v>
      </c>
      <c r="Z42" s="321">
        <f t="shared" si="12"/>
        <v>58</v>
      </c>
      <c r="AA42" s="320">
        <v>93998908</v>
      </c>
      <c r="AB42" s="320">
        <f t="shared" si="5"/>
        <v>128209572.141</v>
      </c>
      <c r="AC42" s="321">
        <f t="shared" si="6"/>
        <v>0</v>
      </c>
      <c r="AD42" s="321">
        <f t="shared" si="7"/>
        <v>0.16600000858306885</v>
      </c>
      <c r="AE42" s="321">
        <f t="shared" si="8"/>
        <v>0</v>
      </c>
      <c r="AF42" s="321">
        <f t="shared" si="9"/>
        <v>1.210719347000122E-08</v>
      </c>
      <c r="AG42" s="322" t="b">
        <f>B43='[7]Tien 12T-2016'!B45</f>
        <v>1</v>
      </c>
    </row>
    <row r="43" spans="1:33" s="177" customFormat="1" ht="20.25" customHeight="1">
      <c r="A43" s="192">
        <v>30</v>
      </c>
      <c r="B43" s="156" t="str">
        <f>'[6]Tien 09T-2017'!B43</f>
        <v>Hồ Chí Minh</v>
      </c>
      <c r="C43" s="317">
        <f>'[6]Tien 09T-2017'!C43</f>
        <v>72508537564.295</v>
      </c>
      <c r="D43" s="317">
        <v>46747265321.61099</v>
      </c>
      <c r="E43" s="317">
        <v>25761272242.684006</v>
      </c>
      <c r="F43" s="317">
        <f>'[6]Tien 09T-2017'!F43</f>
        <v>2546991445.506</v>
      </c>
      <c r="G43" s="317">
        <f>'[6]Tien 09T-2017'!G43</f>
        <v>0</v>
      </c>
      <c r="H43" s="317">
        <f>'[6]Tien 09T-2017'!H43</f>
        <v>69961546118.684</v>
      </c>
      <c r="I43" s="317">
        <f>'[6]Tien 09T-2017'!I43</f>
        <v>47328809751.663</v>
      </c>
      <c r="J43" s="317">
        <f>'[6]Tien 09T-2017'!J43</f>
        <v>9146895412.068</v>
      </c>
      <c r="K43" s="317">
        <f>'[6]Tien 09T-2017'!K43</f>
        <v>6721728956.662</v>
      </c>
      <c r="L43" s="317">
        <f>'[6]Tien 09T-2017'!L43</f>
        <v>177146</v>
      </c>
      <c r="M43" s="317">
        <f>'[6]Tien 09T-2017'!M43</f>
        <v>29079004943.415997</v>
      </c>
      <c r="N43" s="317">
        <f>'[6]Tien 09T-2017'!N43</f>
        <v>1119591003.001</v>
      </c>
      <c r="O43" s="317">
        <f>'[6]Tien 09T-2017'!O43</f>
        <v>498395406</v>
      </c>
      <c r="P43" s="317">
        <f>'[6]Tien 09T-2017'!P43</f>
        <v>34487745</v>
      </c>
      <c r="Q43" s="317">
        <f>'[6]Tien 09T-2017'!Q43</f>
        <v>728529139.5159999</v>
      </c>
      <c r="R43" s="317">
        <f>'[6]Tien 09T-2017'!R43</f>
        <v>22632736367.021004</v>
      </c>
      <c r="S43" s="316">
        <f t="shared" si="1"/>
        <v>54092744603.953995</v>
      </c>
      <c r="T43" s="319">
        <f aca="true" t="shared" si="13" ref="T43:T76">(J43+K43+L43)/I43</f>
        <v>0.33528841308274004</v>
      </c>
      <c r="U43" s="227">
        <f aca="true" t="shared" si="14" ref="U43:U76">M43+N43+O43+P43+Q43</f>
        <v>31460008236.932995</v>
      </c>
      <c r="V43" s="332">
        <v>20695030894.927998</v>
      </c>
      <c r="W43" s="328">
        <f aca="true" t="shared" si="15" ref="W43:W74">(U43-V43)/V43</f>
        <v>0.5201720836591411</v>
      </c>
      <c r="X43" s="328">
        <f aca="true" t="shared" si="16" ref="X43:X76">I43/H43</f>
        <v>0.6764974815075352</v>
      </c>
      <c r="Y43" s="321">
        <f t="shared" si="11"/>
        <v>1</v>
      </c>
      <c r="Z43" s="321">
        <f t="shared" si="12"/>
        <v>8</v>
      </c>
      <c r="AA43" s="320">
        <v>46747265321.61099</v>
      </c>
      <c r="AB43" s="320">
        <f aca="true" t="shared" si="17" ref="AB43:AB74">C43-AA43</f>
        <v>25761272242.684006</v>
      </c>
      <c r="AC43" s="321">
        <f aca="true" t="shared" si="18" ref="AC43:AC76">C43-D43-E43</f>
        <v>0</v>
      </c>
      <c r="AD43" s="321">
        <f aca="true" t="shared" si="19" ref="AD43:AD76">C43-F43-H43</f>
        <v>0.1049957275390625</v>
      </c>
      <c r="AE43" s="321">
        <f aca="true" t="shared" si="20" ref="AE43:AE76">H43-I43-R43</f>
        <v>0</v>
      </c>
      <c r="AF43" s="321">
        <f aca="true" t="shared" si="21" ref="AF43:AF76">I43-J43-K43-L43-M43-N43-O43-P43-Q43</f>
        <v>6.079673767089844E-06</v>
      </c>
      <c r="AG43" s="322" t="b">
        <f>B44='[7]Tien 12T-2016'!B46</f>
        <v>1</v>
      </c>
    </row>
    <row r="44" spans="1:33" s="177" customFormat="1" ht="20.25" customHeight="1">
      <c r="A44" s="190">
        <v>31</v>
      </c>
      <c r="B44" s="156" t="str">
        <f>'[6]Tien 09T-2017'!B44</f>
        <v>Hưng Yên</v>
      </c>
      <c r="C44" s="317">
        <f>'[6]Tien 09T-2017'!C44</f>
        <v>577617772.24</v>
      </c>
      <c r="D44" s="317">
        <v>328953504.01</v>
      </c>
      <c r="E44" s="317">
        <v>248664268.23000002</v>
      </c>
      <c r="F44" s="317">
        <f>'[6]Tien 09T-2017'!F44</f>
        <v>26461779</v>
      </c>
      <c r="G44" s="317">
        <f>'[6]Tien 09T-2017'!G44</f>
        <v>32516447</v>
      </c>
      <c r="H44" s="317">
        <f>'[6]Tien 09T-2017'!H44</f>
        <v>551155993.3529999</v>
      </c>
      <c r="I44" s="317">
        <f>'[6]Tien 09T-2017'!I44</f>
        <v>468362436.224</v>
      </c>
      <c r="J44" s="317">
        <f>'[6]Tien 09T-2017'!J44</f>
        <v>53151038.643</v>
      </c>
      <c r="K44" s="317">
        <f>'[6]Tien 09T-2017'!K44</f>
        <v>26028603.783</v>
      </c>
      <c r="L44" s="317">
        <f>'[6]Tien 09T-2017'!L44</f>
        <v>84459</v>
      </c>
      <c r="M44" s="317">
        <f>'[6]Tien 09T-2017'!M44</f>
        <v>327165319.302</v>
      </c>
      <c r="N44" s="317">
        <f>'[6]Tien 09T-2017'!N44</f>
        <v>151750</v>
      </c>
      <c r="O44" s="317">
        <f>'[6]Tien 09T-2017'!O44</f>
        <v>17363871</v>
      </c>
      <c r="P44" s="317">
        <f>'[6]Tien 09T-2017'!P44</f>
        <v>0</v>
      </c>
      <c r="Q44" s="317">
        <f>'[6]Tien 09T-2017'!Q44</f>
        <v>44417394.496</v>
      </c>
      <c r="R44" s="317">
        <f>'[6]Tien 09T-2017'!R44</f>
        <v>82793557.12900001</v>
      </c>
      <c r="S44" s="316">
        <f aca="true" t="shared" si="22" ref="S44:S75">M44+N44+O44+P44+Q44+R44</f>
        <v>471891891.927</v>
      </c>
      <c r="T44" s="319">
        <f t="shared" si="13"/>
        <v>0.16923667505241813</v>
      </c>
      <c r="U44" s="227">
        <f t="shared" si="14"/>
        <v>389098334.798</v>
      </c>
      <c r="V44" s="332">
        <v>221907848.783</v>
      </c>
      <c r="W44" s="328">
        <f t="shared" si="15"/>
        <v>0.7534230399326379</v>
      </c>
      <c r="X44" s="328">
        <f t="shared" si="16"/>
        <v>0.8497819888969745</v>
      </c>
      <c r="Y44" s="321">
        <f t="shared" si="11"/>
        <v>45</v>
      </c>
      <c r="Z44" s="321">
        <f t="shared" si="12"/>
        <v>53</v>
      </c>
      <c r="AA44" s="320">
        <v>328953504.01</v>
      </c>
      <c r="AB44" s="320">
        <f t="shared" si="17"/>
        <v>248664268.23000002</v>
      </c>
      <c r="AC44" s="321">
        <f t="shared" si="18"/>
        <v>0</v>
      </c>
      <c r="AD44" s="321">
        <f t="shared" si="19"/>
        <v>-0.11299991607666016</v>
      </c>
      <c r="AE44" s="321">
        <f t="shared" si="20"/>
        <v>0</v>
      </c>
      <c r="AF44" s="321">
        <f t="shared" si="21"/>
        <v>0</v>
      </c>
      <c r="AG44" s="322" t="b">
        <f>B45='[7]Tien 12T-2016'!B47</f>
        <v>1</v>
      </c>
    </row>
    <row r="45" spans="1:33" s="177" customFormat="1" ht="20.25" customHeight="1">
      <c r="A45" s="192">
        <v>32</v>
      </c>
      <c r="B45" s="156" t="str">
        <f>'[6]Tien 09T-2017'!B45</f>
        <v>Kiên Giang</v>
      </c>
      <c r="C45" s="317">
        <f>'[6]Tien 09T-2017'!C45</f>
        <v>1841926792</v>
      </c>
      <c r="D45" s="317">
        <v>990583142</v>
      </c>
      <c r="E45" s="317">
        <v>851343650</v>
      </c>
      <c r="F45" s="317">
        <f>'[6]Tien 09T-2017'!F45</f>
        <v>109416970</v>
      </c>
      <c r="G45" s="317">
        <f>'[6]Tien 09T-2017'!G45</f>
        <v>66463</v>
      </c>
      <c r="H45" s="317">
        <f>'[6]Tien 09T-2017'!H45</f>
        <v>1732509822</v>
      </c>
      <c r="I45" s="317">
        <f>'[6]Tien 09T-2017'!I45</f>
        <v>1423316934</v>
      </c>
      <c r="J45" s="317">
        <f>'[6]Tien 09T-2017'!J45</f>
        <v>324327958</v>
      </c>
      <c r="K45" s="317">
        <f>'[6]Tien 09T-2017'!K45</f>
        <v>47086159</v>
      </c>
      <c r="L45" s="317">
        <f>'[6]Tien 09T-2017'!L45</f>
        <v>24317</v>
      </c>
      <c r="M45" s="317">
        <f>'[6]Tien 09T-2017'!M45</f>
        <v>995414788</v>
      </c>
      <c r="N45" s="317">
        <f>'[6]Tien 09T-2017'!N45</f>
        <v>38097728</v>
      </c>
      <c r="O45" s="317">
        <f>'[6]Tien 09T-2017'!O45</f>
        <v>15332183</v>
      </c>
      <c r="P45" s="317">
        <f>'[6]Tien 09T-2017'!P45</f>
        <v>557992</v>
      </c>
      <c r="Q45" s="317">
        <f>'[6]Tien 09T-2017'!Q45</f>
        <v>2475809</v>
      </c>
      <c r="R45" s="317">
        <f>'[6]Tien 09T-2017'!R45</f>
        <v>309192888</v>
      </c>
      <c r="S45" s="316">
        <f t="shared" si="22"/>
        <v>1361071388</v>
      </c>
      <c r="T45" s="319">
        <f t="shared" si="13"/>
        <v>0.2609667777619514</v>
      </c>
      <c r="U45" s="227">
        <f t="shared" si="14"/>
        <v>1051878500</v>
      </c>
      <c r="V45" s="332">
        <v>737515985</v>
      </c>
      <c r="W45" s="328">
        <f t="shared" si="15"/>
        <v>0.4262450189469453</v>
      </c>
      <c r="X45" s="328">
        <f t="shared" si="16"/>
        <v>0.8215346983470089</v>
      </c>
      <c r="Y45" s="321">
        <f t="shared" si="11"/>
        <v>15</v>
      </c>
      <c r="Z45" s="321">
        <f t="shared" si="12"/>
        <v>27</v>
      </c>
      <c r="AA45" s="320">
        <v>990583142</v>
      </c>
      <c r="AB45" s="320">
        <f t="shared" si="17"/>
        <v>851343650</v>
      </c>
      <c r="AC45" s="321">
        <f t="shared" si="18"/>
        <v>0</v>
      </c>
      <c r="AD45" s="321">
        <f t="shared" si="19"/>
        <v>0</v>
      </c>
      <c r="AE45" s="321">
        <f t="shared" si="20"/>
        <v>0</v>
      </c>
      <c r="AF45" s="321">
        <f t="shared" si="21"/>
        <v>0</v>
      </c>
      <c r="AG45" s="322" t="b">
        <f>B46='[7]Tien 12T-2016'!B48</f>
        <v>1</v>
      </c>
    </row>
    <row r="46" spans="1:33" s="177" customFormat="1" ht="20.25" customHeight="1">
      <c r="A46" s="190">
        <v>33</v>
      </c>
      <c r="B46" s="156" t="str">
        <f>'[6]Tien 09T-2017'!B46</f>
        <v>Kon Tum</v>
      </c>
      <c r="C46" s="317">
        <f>'[6]Tien 09T-2017'!C46</f>
        <v>718033950.5869999</v>
      </c>
      <c r="D46" s="317">
        <v>471642812.69200003</v>
      </c>
      <c r="E46" s="317">
        <v>246391137.89499986</v>
      </c>
      <c r="F46" s="317">
        <f>'[6]Tien 09T-2017'!F46</f>
        <v>3571149.0790000004</v>
      </c>
      <c r="G46" s="317">
        <f>'[6]Tien 09T-2017'!G46</f>
        <v>116179723.72299999</v>
      </c>
      <c r="H46" s="317">
        <f>'[6]Tien 09T-2017'!H46</f>
        <v>714462801.5079999</v>
      </c>
      <c r="I46" s="317">
        <f>'[6]Tien 09T-2017'!I46</f>
        <v>364450535.26299995</v>
      </c>
      <c r="J46" s="317">
        <f>'[6]Tien 09T-2017'!J46</f>
        <v>64636218.42299999</v>
      </c>
      <c r="K46" s="317">
        <f>'[6]Tien 09T-2017'!K46</f>
        <v>21277706.642</v>
      </c>
      <c r="L46" s="317">
        <f>'[6]Tien 09T-2017'!L46</f>
        <v>17689.34</v>
      </c>
      <c r="M46" s="317">
        <f>'[6]Tien 09T-2017'!M46</f>
        <v>264370340.15699998</v>
      </c>
      <c r="N46" s="317">
        <f>'[6]Tien 09T-2017'!N46</f>
        <v>13573642.001</v>
      </c>
      <c r="O46" s="317">
        <f>'[6]Tien 09T-2017'!O46</f>
        <v>574938.7</v>
      </c>
      <c r="P46" s="317">
        <f>'[6]Tien 09T-2017'!P46</f>
        <v>0</v>
      </c>
      <c r="Q46" s="317">
        <f>'[6]Tien 09T-2017'!Q46</f>
        <v>0</v>
      </c>
      <c r="R46" s="317">
        <f>'[6]Tien 09T-2017'!R46</f>
        <v>350012266.245</v>
      </c>
      <c r="S46" s="316">
        <f t="shared" si="22"/>
        <v>628531187.1029999</v>
      </c>
      <c r="T46" s="319">
        <f t="shared" si="13"/>
        <v>0.23578402578827004</v>
      </c>
      <c r="U46" s="227">
        <f t="shared" si="14"/>
        <v>278518920.858</v>
      </c>
      <c r="V46" s="332">
        <v>132764447.57700002</v>
      </c>
      <c r="W46" s="328">
        <f t="shared" si="15"/>
        <v>1.097842652465119</v>
      </c>
      <c r="X46" s="328">
        <f t="shared" si="16"/>
        <v>0.5101042832373677</v>
      </c>
      <c r="Y46" s="321">
        <f t="shared" si="11"/>
        <v>36</v>
      </c>
      <c r="Z46" s="321">
        <f t="shared" si="12"/>
        <v>33</v>
      </c>
      <c r="AA46" s="320">
        <v>471642812.69200003</v>
      </c>
      <c r="AB46" s="320">
        <f t="shared" si="17"/>
        <v>246391137.89499986</v>
      </c>
      <c r="AC46" s="321">
        <f t="shared" si="18"/>
        <v>0</v>
      </c>
      <c r="AD46" s="321">
        <f t="shared" si="19"/>
        <v>0</v>
      </c>
      <c r="AE46" s="321">
        <f t="shared" si="20"/>
        <v>0</v>
      </c>
      <c r="AF46" s="321">
        <f t="shared" si="21"/>
        <v>4.889443516731262E-09</v>
      </c>
      <c r="AG46" s="322" t="b">
        <f>B47='[7]Tien 12T-2016'!B49</f>
        <v>1</v>
      </c>
    </row>
    <row r="47" spans="1:33" s="177" customFormat="1" ht="20.25" customHeight="1">
      <c r="A47" s="192">
        <v>34</v>
      </c>
      <c r="B47" s="156" t="str">
        <f>'[6]Tien 09T-2017'!B47</f>
        <v>Khánh Hòa</v>
      </c>
      <c r="C47" s="317">
        <f>'[6]Tien 09T-2017'!C47</f>
        <v>1634601233.0259998</v>
      </c>
      <c r="D47" s="317">
        <v>1240298453.289</v>
      </c>
      <c r="E47" s="317">
        <v>394302779.73699975</v>
      </c>
      <c r="F47" s="317">
        <f>'[6]Tien 09T-2017'!F47</f>
        <v>17206657.185000002</v>
      </c>
      <c r="G47" s="317">
        <f>'[6]Tien 09T-2017'!G47</f>
        <v>60984237.666999996</v>
      </c>
      <c r="H47" s="317">
        <f>'[6]Tien 09T-2017'!H47</f>
        <v>1617394575.776</v>
      </c>
      <c r="I47" s="317">
        <f>'[6]Tien 09T-2017'!I47</f>
        <v>1259677622.3470001</v>
      </c>
      <c r="J47" s="317">
        <f>'[6]Tien 09T-2017'!J47</f>
        <v>301956603.18</v>
      </c>
      <c r="K47" s="317">
        <f>'[6]Tien 09T-2017'!K47</f>
        <v>84698619.44700001</v>
      </c>
      <c r="L47" s="317">
        <f>'[6]Tien 09T-2017'!L47</f>
        <v>32017</v>
      </c>
      <c r="M47" s="317">
        <f>'[6]Tien 09T-2017'!M47</f>
        <v>847899506.4629999</v>
      </c>
      <c r="N47" s="317">
        <f>'[6]Tien 09T-2017'!N47</f>
        <v>23094647.408999998</v>
      </c>
      <c r="O47" s="317">
        <f>'[6]Tien 09T-2017'!O47</f>
        <v>661500.001</v>
      </c>
      <c r="P47" s="317">
        <f>'[6]Tien 09T-2017'!P47</f>
        <v>0</v>
      </c>
      <c r="Q47" s="317">
        <f>'[6]Tien 09T-2017'!Q47</f>
        <v>1334728.847</v>
      </c>
      <c r="R47" s="317">
        <f>'[6]Tien 09T-2017'!R47</f>
        <v>357716953.679</v>
      </c>
      <c r="S47" s="316">
        <f t="shared" si="22"/>
        <v>1230707336.3990002</v>
      </c>
      <c r="T47" s="319">
        <f t="shared" si="13"/>
        <v>0.30697317533237906</v>
      </c>
      <c r="U47" s="227">
        <f t="shared" si="14"/>
        <v>872990382.72</v>
      </c>
      <c r="V47" s="332">
        <v>422981516.04600006</v>
      </c>
      <c r="W47" s="328">
        <f t="shared" si="15"/>
        <v>1.0638972380652696</v>
      </c>
      <c r="X47" s="328">
        <f t="shared" si="16"/>
        <v>0.7788313632390086</v>
      </c>
      <c r="Y47" s="321">
        <f t="shared" si="11"/>
        <v>17</v>
      </c>
      <c r="Z47" s="321">
        <f t="shared" si="12"/>
        <v>12</v>
      </c>
      <c r="AA47" s="320">
        <v>1240298453.289</v>
      </c>
      <c r="AB47" s="320">
        <f t="shared" si="17"/>
        <v>394302779.73699975</v>
      </c>
      <c r="AC47" s="321">
        <f t="shared" si="18"/>
        <v>0</v>
      </c>
      <c r="AD47" s="321">
        <f t="shared" si="19"/>
        <v>0.06499981880187988</v>
      </c>
      <c r="AE47" s="321">
        <f t="shared" si="20"/>
        <v>-0.25000011920928955</v>
      </c>
      <c r="AF47" s="321">
        <f t="shared" si="21"/>
        <v>9.033828973770142E-08</v>
      </c>
      <c r="AG47" s="322" t="b">
        <f>B48='[7]Tien 12T-2016'!B50</f>
        <v>1</v>
      </c>
    </row>
    <row r="48" spans="1:33" s="177" customFormat="1" ht="20.25" customHeight="1">
      <c r="A48" s="190">
        <v>35</v>
      </c>
      <c r="B48" s="156" t="str">
        <f>'[6]Tien 09T-2017'!B48</f>
        <v>Lai Châu</v>
      </c>
      <c r="C48" s="317">
        <f>'[6]Tien 09T-2017'!C48</f>
        <v>38167520</v>
      </c>
      <c r="D48" s="317">
        <v>12137441</v>
      </c>
      <c r="E48" s="317">
        <v>26030079</v>
      </c>
      <c r="F48" s="317">
        <f>'[6]Tien 09T-2017'!F48</f>
        <v>1706156</v>
      </c>
      <c r="G48" s="317">
        <f>'[6]Tien 09T-2017'!G48</f>
        <v>0</v>
      </c>
      <c r="H48" s="317">
        <f>'[6]Tien 09T-2017'!H48</f>
        <v>36461364</v>
      </c>
      <c r="I48" s="317">
        <f>'[6]Tien 09T-2017'!I48</f>
        <v>27761607</v>
      </c>
      <c r="J48" s="317">
        <f>'[6]Tien 09T-2017'!J48</f>
        <v>5404171</v>
      </c>
      <c r="K48" s="317">
        <f>'[6]Tien 09T-2017'!K48</f>
        <v>438896</v>
      </c>
      <c r="L48" s="317">
        <f>'[6]Tien 09T-2017'!L48</f>
        <v>4835</v>
      </c>
      <c r="M48" s="317">
        <f>'[6]Tien 09T-2017'!M48</f>
        <v>21810190</v>
      </c>
      <c r="N48" s="317">
        <f>'[6]Tien 09T-2017'!N48</f>
        <v>23750</v>
      </c>
      <c r="O48" s="317">
        <f>'[6]Tien 09T-2017'!O48</f>
        <v>0</v>
      </c>
      <c r="P48" s="317">
        <f>'[6]Tien 09T-2017'!P48</f>
        <v>0</v>
      </c>
      <c r="Q48" s="317">
        <f>'[6]Tien 09T-2017'!Q48</f>
        <v>79765</v>
      </c>
      <c r="R48" s="317">
        <f>'[6]Tien 09T-2017'!R48</f>
        <v>8699757</v>
      </c>
      <c r="S48" s="316">
        <f t="shared" si="22"/>
        <v>30613462</v>
      </c>
      <c r="T48" s="319">
        <f t="shared" si="13"/>
        <v>0.2106470997878473</v>
      </c>
      <c r="U48" s="227">
        <f t="shared" si="14"/>
        <v>21913705</v>
      </c>
      <c r="V48" s="332">
        <v>6150219</v>
      </c>
      <c r="W48" s="328">
        <f t="shared" si="15"/>
        <v>2.5630771847311453</v>
      </c>
      <c r="X48" s="328">
        <f t="shared" si="16"/>
        <v>0.7613979279546427</v>
      </c>
      <c r="Y48" s="321">
        <f t="shared" si="11"/>
        <v>63</v>
      </c>
      <c r="Z48" s="321">
        <f t="shared" si="12"/>
        <v>45</v>
      </c>
      <c r="AA48" s="320">
        <v>12137441</v>
      </c>
      <c r="AB48" s="320">
        <f t="shared" si="17"/>
        <v>26030079</v>
      </c>
      <c r="AC48" s="321">
        <f t="shared" si="18"/>
        <v>0</v>
      </c>
      <c r="AD48" s="321">
        <f t="shared" si="19"/>
        <v>0</v>
      </c>
      <c r="AE48" s="321">
        <f t="shared" si="20"/>
        <v>0</v>
      </c>
      <c r="AF48" s="321">
        <f t="shared" si="21"/>
        <v>0</v>
      </c>
      <c r="AG48" s="322" t="b">
        <f>B49='[7]Tien 12T-2016'!B51</f>
        <v>1</v>
      </c>
    </row>
    <row r="49" spans="1:33" s="177" customFormat="1" ht="20.25" customHeight="1">
      <c r="A49" s="192">
        <v>36</v>
      </c>
      <c r="B49" s="156" t="str">
        <f>'[6]Tien 09T-2017'!B49</f>
        <v>Lạng Sơn</v>
      </c>
      <c r="C49" s="317">
        <f>'[6]Tien 09T-2017'!C49</f>
        <v>131146980</v>
      </c>
      <c r="D49" s="317">
        <v>56457367</v>
      </c>
      <c r="E49" s="317">
        <v>74689613</v>
      </c>
      <c r="F49" s="317">
        <f>'[6]Tien 09T-2017'!F49</f>
        <v>16652787</v>
      </c>
      <c r="G49" s="317">
        <f>'[6]Tien 09T-2017'!G49</f>
        <v>0</v>
      </c>
      <c r="H49" s="317">
        <f>'[6]Tien 09T-2017'!H49</f>
        <v>114494193</v>
      </c>
      <c r="I49" s="317">
        <f>'[6]Tien 09T-2017'!I49</f>
        <v>67661910</v>
      </c>
      <c r="J49" s="317">
        <f>'[6]Tien 09T-2017'!J49</f>
        <v>20391172</v>
      </c>
      <c r="K49" s="317">
        <f>'[6]Tien 09T-2017'!K49</f>
        <v>1431738</v>
      </c>
      <c r="L49" s="317">
        <f>'[6]Tien 09T-2017'!L49</f>
        <v>221344</v>
      </c>
      <c r="M49" s="317">
        <f>'[6]Tien 09T-2017'!M49</f>
        <v>45463734</v>
      </c>
      <c r="N49" s="317">
        <f>'[6]Tien 09T-2017'!N49</f>
        <v>116364</v>
      </c>
      <c r="O49" s="317">
        <f>'[6]Tien 09T-2017'!O49</f>
        <v>35658</v>
      </c>
      <c r="P49" s="317">
        <f>'[6]Tien 09T-2017'!P49</f>
        <v>0</v>
      </c>
      <c r="Q49" s="317">
        <f>'[6]Tien 09T-2017'!Q49</f>
        <v>1900</v>
      </c>
      <c r="R49" s="317">
        <f>'[6]Tien 09T-2017'!R49</f>
        <v>46832283</v>
      </c>
      <c r="S49" s="316">
        <f t="shared" si="22"/>
        <v>92449939</v>
      </c>
      <c r="T49" s="319">
        <f t="shared" si="13"/>
        <v>0.325800055008793</v>
      </c>
      <c r="U49" s="227">
        <f t="shared" si="14"/>
        <v>45617656</v>
      </c>
      <c r="V49" s="332">
        <v>11872940</v>
      </c>
      <c r="W49" s="328">
        <f t="shared" si="15"/>
        <v>2.8421533335467037</v>
      </c>
      <c r="X49" s="328">
        <f t="shared" si="16"/>
        <v>0.5909636831974526</v>
      </c>
      <c r="Y49" s="321">
        <f t="shared" si="11"/>
        <v>56</v>
      </c>
      <c r="Z49" s="321">
        <f t="shared" si="12"/>
        <v>10</v>
      </c>
      <c r="AA49" s="320">
        <v>56457367</v>
      </c>
      <c r="AB49" s="320">
        <f t="shared" si="17"/>
        <v>74689613</v>
      </c>
      <c r="AC49" s="321">
        <f t="shared" si="18"/>
        <v>0</v>
      </c>
      <c r="AD49" s="321">
        <f t="shared" si="19"/>
        <v>0</v>
      </c>
      <c r="AE49" s="321">
        <f t="shared" si="20"/>
        <v>0</v>
      </c>
      <c r="AF49" s="321">
        <f t="shared" si="21"/>
        <v>0</v>
      </c>
      <c r="AG49" s="322" t="b">
        <f>B50='[7]Tien 12T-2016'!B52</f>
        <v>1</v>
      </c>
    </row>
    <row r="50" spans="1:33" s="177" customFormat="1" ht="20.25" customHeight="1">
      <c r="A50" s="190">
        <v>37</v>
      </c>
      <c r="B50" s="156" t="str">
        <f>'[6]Tien 09T-2017'!B50</f>
        <v>Lào Cai</v>
      </c>
      <c r="C50" s="317">
        <f>'[6]Tien 09T-2017'!C50</f>
        <v>108639283.251</v>
      </c>
      <c r="D50" s="317">
        <v>62586113</v>
      </c>
      <c r="E50" s="317">
        <v>46053170.251</v>
      </c>
      <c r="F50" s="317">
        <f>'[6]Tien 09T-2017'!F50</f>
        <v>600745</v>
      </c>
      <c r="G50" s="317">
        <f>'[6]Tien 09T-2017'!G50</f>
        <v>21524646</v>
      </c>
      <c r="H50" s="317">
        <f>'[6]Tien 09T-2017'!H50</f>
        <v>108038538</v>
      </c>
      <c r="I50" s="317">
        <f>'[6]Tien 09T-2017'!I50</f>
        <v>85695437</v>
      </c>
      <c r="J50" s="317">
        <f>'[6]Tien 09T-2017'!J50</f>
        <v>19248509</v>
      </c>
      <c r="K50" s="317">
        <f>'[6]Tien 09T-2017'!K50</f>
        <v>13979527</v>
      </c>
      <c r="L50" s="317">
        <f>'[6]Tien 09T-2017'!L50</f>
        <v>111828</v>
      </c>
      <c r="M50" s="317">
        <f>'[6]Tien 09T-2017'!M50</f>
        <v>51558468</v>
      </c>
      <c r="N50" s="317">
        <f>'[6]Tien 09T-2017'!N50</f>
        <v>646865</v>
      </c>
      <c r="O50" s="317">
        <f>'[6]Tien 09T-2017'!O50</f>
        <v>0</v>
      </c>
      <c r="P50" s="317">
        <f>'[6]Tien 09T-2017'!P50</f>
        <v>0</v>
      </c>
      <c r="Q50" s="317">
        <f>'[6]Tien 09T-2017'!Q50</f>
        <v>150240</v>
      </c>
      <c r="R50" s="317">
        <f>'[6]Tien 09T-2017'!R50</f>
        <v>22343101</v>
      </c>
      <c r="S50" s="316">
        <f t="shared" si="22"/>
        <v>74698674</v>
      </c>
      <c r="T50" s="319">
        <f t="shared" si="13"/>
        <v>0.3890506328825886</v>
      </c>
      <c r="U50" s="227">
        <f t="shared" si="14"/>
        <v>52355573</v>
      </c>
      <c r="V50" s="332">
        <v>42233471</v>
      </c>
      <c r="W50" s="328">
        <f t="shared" si="15"/>
        <v>0.2396701421959848</v>
      </c>
      <c r="X50" s="328">
        <f t="shared" si="16"/>
        <v>0.7931932307340183</v>
      </c>
      <c r="Y50" s="321">
        <f t="shared" si="11"/>
        <v>59</v>
      </c>
      <c r="Z50" s="321">
        <f t="shared" si="12"/>
        <v>5</v>
      </c>
      <c r="AA50" s="320">
        <v>62586113</v>
      </c>
      <c r="AB50" s="320">
        <f t="shared" si="17"/>
        <v>46053170.251</v>
      </c>
      <c r="AC50" s="321">
        <f t="shared" si="18"/>
        <v>0</v>
      </c>
      <c r="AD50" s="321">
        <f t="shared" si="19"/>
        <v>0.2510000020265579</v>
      </c>
      <c r="AE50" s="321">
        <f t="shared" si="20"/>
        <v>0</v>
      </c>
      <c r="AF50" s="321">
        <f t="shared" si="21"/>
        <v>0</v>
      </c>
      <c r="AG50" s="322" t="b">
        <f>B51='[7]Tien 12T-2016'!B53</f>
        <v>1</v>
      </c>
    </row>
    <row r="51" spans="1:33" s="177" customFormat="1" ht="20.25" customHeight="1">
      <c r="A51" s="192">
        <v>38</v>
      </c>
      <c r="B51" s="156" t="str">
        <f>'[6]Tien 09T-2017'!B51</f>
        <v>Lâm Đồng</v>
      </c>
      <c r="C51" s="317">
        <f>'[6]Tien 09T-2017'!C51</f>
        <v>2624733731</v>
      </c>
      <c r="D51" s="317">
        <v>2114010179.0273037</v>
      </c>
      <c r="E51" s="317">
        <v>510723551.9726963</v>
      </c>
      <c r="F51" s="317">
        <f>'[6]Tien 09T-2017'!F51</f>
        <v>14884053</v>
      </c>
      <c r="G51" s="317">
        <f>'[6]Tien 09T-2017'!G51</f>
        <v>0</v>
      </c>
      <c r="H51" s="317">
        <f>'[6]Tien 09T-2017'!H51</f>
        <v>2609849678</v>
      </c>
      <c r="I51" s="317">
        <f>'[6]Tien 09T-2017'!I51</f>
        <v>1190846079</v>
      </c>
      <c r="J51" s="317">
        <f>'[6]Tien 09T-2017'!J51</f>
        <v>238005012</v>
      </c>
      <c r="K51" s="317">
        <f>'[6]Tien 09T-2017'!K51</f>
        <v>91530776</v>
      </c>
      <c r="L51" s="317">
        <f>'[6]Tien 09T-2017'!L51</f>
        <v>63318</v>
      </c>
      <c r="M51" s="317">
        <f>'[6]Tien 09T-2017'!M51</f>
        <v>838384440</v>
      </c>
      <c r="N51" s="317">
        <f>'[6]Tien 09T-2017'!N51</f>
        <v>17569675</v>
      </c>
      <c r="O51" s="317">
        <f>'[6]Tien 09T-2017'!O51</f>
        <v>628099</v>
      </c>
      <c r="P51" s="317">
        <f>'[6]Tien 09T-2017'!P51</f>
        <v>0</v>
      </c>
      <c r="Q51" s="317">
        <f>'[6]Tien 09T-2017'!Q51</f>
        <v>4664759</v>
      </c>
      <c r="R51" s="317">
        <f>'[6]Tien 09T-2017'!R51</f>
        <v>1419003599</v>
      </c>
      <c r="S51" s="316">
        <f t="shared" si="22"/>
        <v>2280250572</v>
      </c>
      <c r="T51" s="319">
        <f t="shared" si="13"/>
        <v>0.2767772525873178</v>
      </c>
      <c r="U51" s="227">
        <f t="shared" si="14"/>
        <v>861246973</v>
      </c>
      <c r="V51" s="332">
        <v>546588085.0273037</v>
      </c>
      <c r="W51" s="328">
        <f t="shared" si="15"/>
        <v>0.5756782787480231</v>
      </c>
      <c r="X51" s="328">
        <f t="shared" si="16"/>
        <v>0.4562891453244841</v>
      </c>
      <c r="Y51" s="321">
        <f t="shared" si="11"/>
        <v>10</v>
      </c>
      <c r="Z51" s="321">
        <f t="shared" si="12"/>
        <v>24</v>
      </c>
      <c r="AA51" s="320">
        <v>2114010179.0273037</v>
      </c>
      <c r="AB51" s="320">
        <f t="shared" si="17"/>
        <v>510723551.9726963</v>
      </c>
      <c r="AC51" s="321">
        <f t="shared" si="18"/>
        <v>0</v>
      </c>
      <c r="AD51" s="321">
        <f t="shared" si="19"/>
        <v>0</v>
      </c>
      <c r="AE51" s="321">
        <f t="shared" si="20"/>
        <v>0</v>
      </c>
      <c r="AF51" s="321">
        <f t="shared" si="21"/>
        <v>0</v>
      </c>
      <c r="AG51" s="322" t="b">
        <f>B52='[7]Tien 12T-2016'!B54</f>
        <v>1</v>
      </c>
    </row>
    <row r="52" spans="1:33" s="177" customFormat="1" ht="20.25" customHeight="1">
      <c r="A52" s="190">
        <v>39</v>
      </c>
      <c r="B52" s="156" t="str">
        <f>'[6]Tien 09T-2017'!B52</f>
        <v>Long An</v>
      </c>
      <c r="C52" s="317">
        <f>'[6]Tien 09T-2017'!C52</f>
        <v>4801969578</v>
      </c>
      <c r="D52" s="317">
        <v>3022423771</v>
      </c>
      <c r="E52" s="317">
        <v>1779545807</v>
      </c>
      <c r="F52" s="317">
        <f>'[6]Tien 09T-2017'!F52</f>
        <v>171633702</v>
      </c>
      <c r="G52" s="317">
        <f>'[6]Tien 09T-2017'!G52</f>
        <v>840744250</v>
      </c>
      <c r="H52" s="317">
        <f>'[6]Tien 09T-2017'!H52</f>
        <v>4630335876</v>
      </c>
      <c r="I52" s="317">
        <f>'[6]Tien 09T-2017'!I52</f>
        <v>2917087763</v>
      </c>
      <c r="J52" s="317">
        <f>'[6]Tien 09T-2017'!J52</f>
        <v>587713729</v>
      </c>
      <c r="K52" s="317">
        <f>'[6]Tien 09T-2017'!K52</f>
        <v>73917800</v>
      </c>
      <c r="L52" s="317">
        <f>'[6]Tien 09T-2017'!L52</f>
        <v>50279</v>
      </c>
      <c r="M52" s="317">
        <f>'[6]Tien 09T-2017'!M52</f>
        <v>2128308170</v>
      </c>
      <c r="N52" s="317">
        <f>'[6]Tien 09T-2017'!N52</f>
        <v>79217288</v>
      </c>
      <c r="O52" s="317">
        <f>'[6]Tien 09T-2017'!O52</f>
        <v>14200125</v>
      </c>
      <c r="P52" s="317">
        <f>'[6]Tien 09T-2017'!P52</f>
        <v>0</v>
      </c>
      <c r="Q52" s="317">
        <f>'[6]Tien 09T-2017'!Q52</f>
        <v>33680372</v>
      </c>
      <c r="R52" s="317">
        <f>'[6]Tien 09T-2017'!R52</f>
        <v>1713248113</v>
      </c>
      <c r="S52" s="316">
        <f t="shared" si="22"/>
        <v>3968654068</v>
      </c>
      <c r="T52" s="319">
        <f t="shared" si="13"/>
        <v>0.22682958544912316</v>
      </c>
      <c r="U52" s="227">
        <f t="shared" si="14"/>
        <v>2255405955</v>
      </c>
      <c r="V52" s="332">
        <v>1716493545</v>
      </c>
      <c r="W52" s="328">
        <f t="shared" si="15"/>
        <v>0.3139612214504425</v>
      </c>
      <c r="X52" s="328">
        <f t="shared" si="16"/>
        <v>0.6299948515873063</v>
      </c>
      <c r="Y52" s="321">
        <f t="shared" si="11"/>
        <v>4</v>
      </c>
      <c r="Z52" s="321">
        <f t="shared" si="12"/>
        <v>39</v>
      </c>
      <c r="AA52" s="320">
        <v>3022423771</v>
      </c>
      <c r="AB52" s="320">
        <f t="shared" si="17"/>
        <v>1779545807</v>
      </c>
      <c r="AC52" s="321">
        <f t="shared" si="18"/>
        <v>0</v>
      </c>
      <c r="AD52" s="321">
        <f t="shared" si="19"/>
        <v>0</v>
      </c>
      <c r="AE52" s="321">
        <f t="shared" si="20"/>
        <v>0</v>
      </c>
      <c r="AF52" s="321">
        <f t="shared" si="21"/>
        <v>0</v>
      </c>
      <c r="AG52" s="322" t="b">
        <f>B53='[7]Tien 12T-2016'!B55</f>
        <v>1</v>
      </c>
    </row>
    <row r="53" spans="1:33" s="177" customFormat="1" ht="20.25" customHeight="1">
      <c r="A53" s="192">
        <v>40</v>
      </c>
      <c r="B53" s="156" t="str">
        <f>'[6]Tien 09T-2017'!B53</f>
        <v>Nam Định</v>
      </c>
      <c r="C53" s="317">
        <f>'[6]Tien 09T-2017'!C53</f>
        <v>448227966</v>
      </c>
      <c r="D53" s="317">
        <v>246736197</v>
      </c>
      <c r="E53" s="317">
        <v>201491769</v>
      </c>
      <c r="F53" s="317">
        <f>'[6]Tien 09T-2017'!F53</f>
        <v>68756398</v>
      </c>
      <c r="G53" s="317">
        <f>'[6]Tien 09T-2017'!G53</f>
        <v>0</v>
      </c>
      <c r="H53" s="317">
        <f>'[6]Tien 09T-2017'!H53</f>
        <v>379471568</v>
      </c>
      <c r="I53" s="317">
        <f>'[6]Tien 09T-2017'!I53</f>
        <v>168760397</v>
      </c>
      <c r="J53" s="317">
        <f>'[6]Tien 09T-2017'!J53</f>
        <v>29583577</v>
      </c>
      <c r="K53" s="317">
        <f>'[6]Tien 09T-2017'!K53</f>
        <v>51741791</v>
      </c>
      <c r="L53" s="317">
        <f>'[6]Tien 09T-2017'!L53</f>
        <v>155787</v>
      </c>
      <c r="M53" s="317">
        <f>'[6]Tien 09T-2017'!M53</f>
        <v>73909805</v>
      </c>
      <c r="N53" s="317">
        <f>'[6]Tien 09T-2017'!N53</f>
        <v>4441724</v>
      </c>
      <c r="O53" s="317">
        <f>'[6]Tien 09T-2017'!O53</f>
        <v>4219321</v>
      </c>
      <c r="P53" s="317">
        <f>'[6]Tien 09T-2017'!P53</f>
        <v>0</v>
      </c>
      <c r="Q53" s="317">
        <f>'[6]Tien 09T-2017'!Q53</f>
        <v>4708392</v>
      </c>
      <c r="R53" s="317">
        <f>'[6]Tien 09T-2017'!R53</f>
        <v>210711171</v>
      </c>
      <c r="S53" s="316">
        <f t="shared" si="22"/>
        <v>297990413</v>
      </c>
      <c r="T53" s="319">
        <f t="shared" si="13"/>
        <v>0.48282154135961175</v>
      </c>
      <c r="U53" s="227">
        <f t="shared" si="14"/>
        <v>87279242</v>
      </c>
      <c r="V53" s="332">
        <v>71957147</v>
      </c>
      <c r="W53" s="328">
        <f t="shared" si="15"/>
        <v>0.21293360894366753</v>
      </c>
      <c r="X53" s="328">
        <f t="shared" si="16"/>
        <v>0.4447247468089625</v>
      </c>
      <c r="Y53" s="321">
        <f t="shared" si="11"/>
        <v>48</v>
      </c>
      <c r="Z53" s="321">
        <f t="shared" si="12"/>
        <v>3</v>
      </c>
      <c r="AA53" s="320">
        <v>246736197</v>
      </c>
      <c r="AB53" s="320">
        <f t="shared" si="17"/>
        <v>201491769</v>
      </c>
      <c r="AC53" s="321">
        <f t="shared" si="18"/>
        <v>0</v>
      </c>
      <c r="AD53" s="321">
        <f t="shared" si="19"/>
        <v>0</v>
      </c>
      <c r="AE53" s="321">
        <f t="shared" si="20"/>
        <v>0</v>
      </c>
      <c r="AF53" s="321">
        <f t="shared" si="21"/>
        <v>0</v>
      </c>
      <c r="AG53" s="322" t="b">
        <f>B54='[7]Tien 12T-2016'!B56</f>
        <v>1</v>
      </c>
    </row>
    <row r="54" spans="1:33" s="177" customFormat="1" ht="20.25" customHeight="1">
      <c r="A54" s="190">
        <v>41</v>
      </c>
      <c r="B54" s="156" t="str">
        <f>'[6]Tien 09T-2017'!B54</f>
        <v>Ninh Bình</v>
      </c>
      <c r="C54" s="317">
        <f>'[6]Tien 09T-2017'!C54</f>
        <v>591951267.354</v>
      </c>
      <c r="D54" s="317">
        <v>266241792.93199998</v>
      </c>
      <c r="E54" s="317">
        <v>325709474.422</v>
      </c>
      <c r="F54" s="317">
        <f>'[6]Tien 09T-2017'!F54</f>
        <v>54938768</v>
      </c>
      <c r="G54" s="317">
        <f>'[6]Tien 09T-2017'!G54</f>
        <v>69352996</v>
      </c>
      <c r="H54" s="317">
        <f>'[6]Tien 09T-2017'!H54</f>
        <v>537012499.019</v>
      </c>
      <c r="I54" s="317">
        <f>'[6]Tien 09T-2017'!I54</f>
        <v>501371635.748</v>
      </c>
      <c r="J54" s="317">
        <f>'[6]Tien 09T-2017'!J54</f>
        <v>56257155</v>
      </c>
      <c r="K54" s="317">
        <f>'[6]Tien 09T-2017'!K54</f>
        <v>10283482</v>
      </c>
      <c r="L54" s="317">
        <f>'[6]Tien 09T-2017'!L54</f>
        <v>7200</v>
      </c>
      <c r="M54" s="317">
        <f>'[6]Tien 09T-2017'!M54</f>
        <v>427076944.748</v>
      </c>
      <c r="N54" s="317">
        <f>'[6]Tien 09T-2017'!N54</f>
        <v>183338</v>
      </c>
      <c r="O54" s="317">
        <f>'[6]Tien 09T-2017'!O54</f>
        <v>0</v>
      </c>
      <c r="P54" s="317">
        <f>'[6]Tien 09T-2017'!P54</f>
        <v>0</v>
      </c>
      <c r="Q54" s="317">
        <f>'[6]Tien 09T-2017'!Q54</f>
        <v>7563516</v>
      </c>
      <c r="R54" s="317">
        <f>'[6]Tien 09T-2017'!R54</f>
        <v>35640863.271</v>
      </c>
      <c r="S54" s="316">
        <f t="shared" si="22"/>
        <v>470464662.01900005</v>
      </c>
      <c r="T54" s="319">
        <f t="shared" si="13"/>
        <v>0.1327315553077046</v>
      </c>
      <c r="U54" s="227">
        <f t="shared" si="14"/>
        <v>434823798.748</v>
      </c>
      <c r="V54" s="332">
        <v>233904798.66099998</v>
      </c>
      <c r="W54" s="328">
        <f t="shared" si="15"/>
        <v>0.858977674836819</v>
      </c>
      <c r="X54" s="328">
        <f t="shared" si="16"/>
        <v>0.9336312221110165</v>
      </c>
      <c r="Y54" s="321">
        <f t="shared" si="11"/>
        <v>44</v>
      </c>
      <c r="Z54" s="321">
        <f t="shared" si="12"/>
        <v>60</v>
      </c>
      <c r="AA54" s="320">
        <v>266241792.93199998</v>
      </c>
      <c r="AB54" s="320">
        <f t="shared" si="17"/>
        <v>325709474.422</v>
      </c>
      <c r="AC54" s="321">
        <f t="shared" si="18"/>
        <v>0</v>
      </c>
      <c r="AD54" s="321">
        <f t="shared" si="19"/>
        <v>0.3349999189376831</v>
      </c>
      <c r="AE54" s="321">
        <f t="shared" si="20"/>
        <v>0</v>
      </c>
      <c r="AF54" s="321">
        <f t="shared" si="21"/>
        <v>0</v>
      </c>
      <c r="AG54" s="322" t="b">
        <f>B55='[7]Tien 12T-2016'!B57</f>
        <v>1</v>
      </c>
    </row>
    <row r="55" spans="1:33" s="177" customFormat="1" ht="20.25" customHeight="1">
      <c r="A55" s="192">
        <v>42</v>
      </c>
      <c r="B55" s="156" t="str">
        <f>'[6]Tien 09T-2017'!B55</f>
        <v>Ninh Thuận</v>
      </c>
      <c r="C55" s="317">
        <f>'[6]Tien 09T-2017'!C55</f>
        <v>385089448</v>
      </c>
      <c r="D55" s="317">
        <v>213607651</v>
      </c>
      <c r="E55" s="317">
        <v>171481797</v>
      </c>
      <c r="F55" s="317">
        <f>'[6]Tien 09T-2017'!F55</f>
        <v>2149746</v>
      </c>
      <c r="G55" s="317">
        <f>'[6]Tien 09T-2017'!G55</f>
        <v>0</v>
      </c>
      <c r="H55" s="317">
        <f>'[6]Tien 09T-2017'!H55</f>
        <v>382939702</v>
      </c>
      <c r="I55" s="317">
        <f>'[6]Tien 09T-2017'!I55</f>
        <v>271542079</v>
      </c>
      <c r="J55" s="317">
        <f>'[6]Tien 09T-2017'!J55</f>
        <v>39894607</v>
      </c>
      <c r="K55" s="317">
        <f>'[6]Tien 09T-2017'!K55</f>
        <v>61620451</v>
      </c>
      <c r="L55" s="317">
        <f>'[6]Tien 09T-2017'!L55</f>
        <v>57373</v>
      </c>
      <c r="M55" s="317">
        <f>'[6]Tien 09T-2017'!M55</f>
        <v>164935569</v>
      </c>
      <c r="N55" s="317">
        <f>'[6]Tien 09T-2017'!N55</f>
        <v>5016199</v>
      </c>
      <c r="O55" s="317">
        <f>'[6]Tien 09T-2017'!O55</f>
        <v>13817</v>
      </c>
      <c r="P55" s="317">
        <f>'[6]Tien 09T-2017'!P55</f>
        <v>0</v>
      </c>
      <c r="Q55" s="317">
        <f>'[6]Tien 09T-2017'!Q55</f>
        <v>4063</v>
      </c>
      <c r="R55" s="317">
        <f>'[6]Tien 09T-2017'!R55</f>
        <v>111397623</v>
      </c>
      <c r="S55" s="316">
        <f t="shared" si="22"/>
        <v>281367271</v>
      </c>
      <c r="T55" s="319">
        <f t="shared" si="13"/>
        <v>0.37405779381986687</v>
      </c>
      <c r="U55" s="227">
        <f t="shared" si="14"/>
        <v>169969648</v>
      </c>
      <c r="V55" s="332">
        <v>105480463</v>
      </c>
      <c r="W55" s="328">
        <f t="shared" si="15"/>
        <v>0.6113851149857011</v>
      </c>
      <c r="X55" s="328">
        <f t="shared" si="16"/>
        <v>0.7090987891352148</v>
      </c>
      <c r="Y55" s="321">
        <f t="shared" si="11"/>
        <v>50</v>
      </c>
      <c r="Z55" s="321">
        <f t="shared" si="12"/>
        <v>6</v>
      </c>
      <c r="AA55" s="320">
        <v>213607651</v>
      </c>
      <c r="AB55" s="320">
        <f t="shared" si="17"/>
        <v>171481797</v>
      </c>
      <c r="AC55" s="321">
        <f t="shared" si="18"/>
        <v>0</v>
      </c>
      <c r="AD55" s="321">
        <f t="shared" si="19"/>
        <v>0</v>
      </c>
      <c r="AE55" s="321">
        <f t="shared" si="20"/>
        <v>0</v>
      </c>
      <c r="AF55" s="321">
        <f t="shared" si="21"/>
        <v>0</v>
      </c>
      <c r="AG55" s="322" t="b">
        <f>B56='[7]Tien 12T-2016'!B58</f>
        <v>1</v>
      </c>
    </row>
    <row r="56" spans="1:33" s="177" customFormat="1" ht="20.25" customHeight="1">
      <c r="A56" s="190">
        <v>43</v>
      </c>
      <c r="B56" s="156" t="str">
        <f>'[6]Tien 09T-2017'!B56</f>
        <v>Nghệ An</v>
      </c>
      <c r="C56" s="317">
        <f>'[6]Tien 09T-2017'!C56</f>
        <v>840699800.3139999</v>
      </c>
      <c r="D56" s="317">
        <v>463398973.20210993</v>
      </c>
      <c r="E56" s="317">
        <v>377300827.11188996</v>
      </c>
      <c r="F56" s="317">
        <f>'[6]Tien 09T-2017'!F56</f>
        <v>18354097.04</v>
      </c>
      <c r="G56" s="317">
        <f>'[6]Tien 09T-2017'!G56</f>
        <v>0</v>
      </c>
      <c r="H56" s="317">
        <f>'[6]Tien 09T-2017'!H56</f>
        <v>822345703.2739999</v>
      </c>
      <c r="I56" s="317">
        <f>'[6]Tien 09T-2017'!I56</f>
        <v>551016950.661</v>
      </c>
      <c r="J56" s="317">
        <f>'[6]Tien 09T-2017'!J56</f>
        <v>108870273.27700001</v>
      </c>
      <c r="K56" s="317">
        <f>'[6]Tien 09T-2017'!K56</f>
        <v>55071739.475999996</v>
      </c>
      <c r="L56" s="317">
        <f>'[6]Tien 09T-2017'!L56</f>
        <v>172173</v>
      </c>
      <c r="M56" s="317">
        <f>'[6]Tien 09T-2017'!M56</f>
        <v>378428494.181</v>
      </c>
      <c r="N56" s="317">
        <f>'[6]Tien 09T-2017'!N56</f>
        <v>5564318.95</v>
      </c>
      <c r="O56" s="317">
        <f>'[6]Tien 09T-2017'!O56</f>
        <v>922424</v>
      </c>
      <c r="P56" s="317">
        <f>'[6]Tien 09T-2017'!P56</f>
        <v>0</v>
      </c>
      <c r="Q56" s="317">
        <f>'[6]Tien 09T-2017'!Q56</f>
        <v>1987527.777</v>
      </c>
      <c r="R56" s="317">
        <f>'[6]Tien 09T-2017'!R56</f>
        <v>271328752.6129999</v>
      </c>
      <c r="S56" s="316">
        <f t="shared" si="22"/>
        <v>658231517.5209999</v>
      </c>
      <c r="T56" s="319">
        <f t="shared" si="13"/>
        <v>0.2978387244823024</v>
      </c>
      <c r="U56" s="227">
        <f t="shared" si="14"/>
        <v>386902764.908</v>
      </c>
      <c r="V56" s="332">
        <v>284155741.05310994</v>
      </c>
      <c r="W56" s="328">
        <f t="shared" si="15"/>
        <v>0.3615870067382738</v>
      </c>
      <c r="X56" s="328">
        <f t="shared" si="16"/>
        <v>0.6700551221551223</v>
      </c>
      <c r="Y56" s="321">
        <f t="shared" si="11"/>
        <v>30</v>
      </c>
      <c r="Z56" s="321">
        <f t="shared" si="12"/>
        <v>13</v>
      </c>
      <c r="AA56" s="320">
        <v>463398973.20210993</v>
      </c>
      <c r="AB56" s="320">
        <f t="shared" si="17"/>
        <v>377300827.11188996</v>
      </c>
      <c r="AC56" s="321">
        <f t="shared" si="18"/>
        <v>0</v>
      </c>
      <c r="AD56" s="321">
        <f t="shared" si="19"/>
        <v>0</v>
      </c>
      <c r="AE56" s="321">
        <f t="shared" si="20"/>
        <v>0</v>
      </c>
      <c r="AF56" s="321">
        <f t="shared" si="21"/>
        <v>-2.0954757928848267E-09</v>
      </c>
      <c r="AG56" s="322" t="b">
        <f>B57='[7]Tien 12T-2016'!B59</f>
        <v>1</v>
      </c>
    </row>
    <row r="57" spans="1:33" s="177" customFormat="1" ht="20.25" customHeight="1">
      <c r="A57" s="192">
        <v>44</v>
      </c>
      <c r="B57" s="156" t="str">
        <f>'[6]Tien 09T-2017'!B57</f>
        <v>Phú Thọ</v>
      </c>
      <c r="C57" s="317">
        <f>'[6]Tien 09T-2017'!C57</f>
        <v>575051283.47</v>
      </c>
      <c r="D57" s="317">
        <v>382753923.892</v>
      </c>
      <c r="E57" s="317">
        <v>192297359.578</v>
      </c>
      <c r="F57" s="317">
        <f>'[6]Tien 09T-2017'!F57</f>
        <v>42076074.051</v>
      </c>
      <c r="G57" s="317">
        <f>'[6]Tien 09T-2017'!G57</f>
        <v>2815965</v>
      </c>
      <c r="H57" s="317">
        <f>'[6]Tien 09T-2017'!H57</f>
        <v>532975209.41899997</v>
      </c>
      <c r="I57" s="317">
        <f>'[6]Tien 09T-2017'!I57</f>
        <v>287299256.236</v>
      </c>
      <c r="J57" s="317">
        <f>'[6]Tien 09T-2017'!J57</f>
        <v>52882004.801</v>
      </c>
      <c r="K57" s="317">
        <f>'[6]Tien 09T-2017'!K57</f>
        <v>13953724.529</v>
      </c>
      <c r="L57" s="317">
        <f>'[6]Tien 09T-2017'!L57</f>
        <v>33394</v>
      </c>
      <c r="M57" s="317">
        <f>'[6]Tien 09T-2017'!M57</f>
        <v>185562937.774</v>
      </c>
      <c r="N57" s="317">
        <f>'[6]Tien 09T-2017'!N57</f>
        <v>14543522</v>
      </c>
      <c r="O57" s="317">
        <f>'[6]Tien 09T-2017'!O57</f>
        <v>20308822.132</v>
      </c>
      <c r="P57" s="317">
        <f>'[6]Tien 09T-2017'!P57</f>
        <v>0</v>
      </c>
      <c r="Q57" s="317">
        <f>'[6]Tien 09T-2017'!Q57</f>
        <v>14851</v>
      </c>
      <c r="R57" s="317">
        <f>'[6]Tien 09T-2017'!R57</f>
        <v>245675953.18300003</v>
      </c>
      <c r="S57" s="316">
        <f t="shared" si="22"/>
        <v>466106086.089</v>
      </c>
      <c r="T57" s="319">
        <f t="shared" si="13"/>
        <v>0.23275077076799258</v>
      </c>
      <c r="U57" s="227">
        <f t="shared" si="14"/>
        <v>220430132.906</v>
      </c>
      <c r="V57" s="332">
        <v>188578903.58600003</v>
      </c>
      <c r="W57" s="328">
        <f t="shared" si="15"/>
        <v>0.16890133898500712</v>
      </c>
      <c r="X57" s="328">
        <f t="shared" si="16"/>
        <v>0.5390480666993629</v>
      </c>
      <c r="Y57" s="321">
        <f t="shared" si="11"/>
        <v>46</v>
      </c>
      <c r="Z57" s="321">
        <f t="shared" si="12"/>
        <v>35</v>
      </c>
      <c r="AA57" s="320">
        <v>382753923.892</v>
      </c>
      <c r="AB57" s="320">
        <f t="shared" si="17"/>
        <v>192297359.578</v>
      </c>
      <c r="AC57" s="321">
        <f t="shared" si="18"/>
        <v>0</v>
      </c>
      <c r="AD57" s="321">
        <f t="shared" si="19"/>
        <v>0</v>
      </c>
      <c r="AE57" s="321">
        <f t="shared" si="20"/>
        <v>0</v>
      </c>
      <c r="AF57" s="321">
        <f t="shared" si="21"/>
        <v>2.9802322387695312E-08</v>
      </c>
      <c r="AG57" s="322" t="b">
        <f>B58='[7]Tien 12T-2016'!B60</f>
        <v>1</v>
      </c>
    </row>
    <row r="58" spans="1:33" s="177" customFormat="1" ht="20.25" customHeight="1">
      <c r="A58" s="190">
        <v>45</v>
      </c>
      <c r="B58" s="156" t="str">
        <f>'[6]Tien 09T-2017'!B58</f>
        <v>Phú Yên</v>
      </c>
      <c r="C58" s="317">
        <f>'[6]Tien 09T-2017'!C58</f>
        <v>686491590.5</v>
      </c>
      <c r="D58" s="317">
        <v>224477936</v>
      </c>
      <c r="E58" s="317">
        <v>462013654.5</v>
      </c>
      <c r="F58" s="317">
        <f>'[6]Tien 09T-2017'!F58</f>
        <v>325774882</v>
      </c>
      <c r="G58" s="317">
        <f>'[6]Tien 09T-2017'!G58</f>
        <v>0</v>
      </c>
      <c r="H58" s="317">
        <f>'[6]Tien 09T-2017'!H58</f>
        <v>360716708.5</v>
      </c>
      <c r="I58" s="317">
        <f>'[6]Tien 09T-2017'!I58</f>
        <v>254832339.5</v>
      </c>
      <c r="J58" s="317">
        <f>'[6]Tien 09T-2017'!J58</f>
        <v>49928806</v>
      </c>
      <c r="K58" s="317">
        <f>'[6]Tien 09T-2017'!K58</f>
        <v>21277638.5</v>
      </c>
      <c r="L58" s="317">
        <f>'[6]Tien 09T-2017'!L58</f>
        <v>8010</v>
      </c>
      <c r="M58" s="317">
        <f>'[6]Tien 09T-2017'!M58</f>
        <v>160260425</v>
      </c>
      <c r="N58" s="317">
        <f>'[6]Tien 09T-2017'!N58</f>
        <v>21956014</v>
      </c>
      <c r="O58" s="317">
        <f>'[6]Tien 09T-2017'!O58</f>
        <v>76025</v>
      </c>
      <c r="P58" s="317">
        <f>'[6]Tien 09T-2017'!P58</f>
        <v>0</v>
      </c>
      <c r="Q58" s="317">
        <f>'[6]Tien 09T-2017'!Q58</f>
        <v>1325421</v>
      </c>
      <c r="R58" s="317">
        <f>'[6]Tien 09T-2017'!R58</f>
        <v>105884369</v>
      </c>
      <c r="S58" s="316">
        <f t="shared" si="22"/>
        <v>289502254</v>
      </c>
      <c r="T58" s="319">
        <f t="shared" si="13"/>
        <v>0.2794561107892666</v>
      </c>
      <c r="U58" s="227">
        <f t="shared" si="14"/>
        <v>183617885</v>
      </c>
      <c r="V58" s="332">
        <v>141317662</v>
      </c>
      <c r="W58" s="328">
        <f t="shared" si="15"/>
        <v>0.299327220683852</v>
      </c>
      <c r="X58" s="328">
        <f t="shared" si="16"/>
        <v>0.706461146642449</v>
      </c>
      <c r="Y58" s="321">
        <f t="shared" si="11"/>
        <v>38</v>
      </c>
      <c r="Z58" s="321">
        <f t="shared" si="12"/>
        <v>19</v>
      </c>
      <c r="AA58" s="320">
        <v>224477936</v>
      </c>
      <c r="AB58" s="320">
        <f t="shared" si="17"/>
        <v>462013654.5</v>
      </c>
      <c r="AC58" s="321">
        <f t="shared" si="18"/>
        <v>0</v>
      </c>
      <c r="AD58" s="321">
        <f t="shared" si="19"/>
        <v>0</v>
      </c>
      <c r="AE58" s="321">
        <f t="shared" si="20"/>
        <v>0</v>
      </c>
      <c r="AF58" s="321">
        <f t="shared" si="21"/>
        <v>0</v>
      </c>
      <c r="AG58" s="322" t="b">
        <f>B59='[7]Tien 12T-2016'!B61</f>
        <v>1</v>
      </c>
    </row>
    <row r="59" spans="1:33" s="177" customFormat="1" ht="20.25" customHeight="1">
      <c r="A59" s="192">
        <v>46</v>
      </c>
      <c r="B59" s="156" t="str">
        <f>'[6]Tien 09T-2017'!B59</f>
        <v>Quảng Bình</v>
      </c>
      <c r="C59" s="317">
        <f>'[6]Tien 09T-2017'!C59</f>
        <v>395982619</v>
      </c>
      <c r="D59" s="317">
        <v>226163340</v>
      </c>
      <c r="E59" s="317">
        <v>169819279</v>
      </c>
      <c r="F59" s="317">
        <f>'[6]Tien 09T-2017'!F59</f>
        <v>49973002</v>
      </c>
      <c r="G59" s="317">
        <f>'[6]Tien 09T-2017'!G59</f>
        <v>0</v>
      </c>
      <c r="H59" s="317">
        <f>'[6]Tien 09T-2017'!H59</f>
        <v>346009617</v>
      </c>
      <c r="I59" s="317">
        <f>'[6]Tien 09T-2017'!I59</f>
        <v>158836351</v>
      </c>
      <c r="J59" s="317">
        <f>'[6]Tien 09T-2017'!J59</f>
        <v>24324666</v>
      </c>
      <c r="K59" s="317">
        <f>'[6]Tien 09T-2017'!K59</f>
        <v>8756103</v>
      </c>
      <c r="L59" s="317">
        <f>'[6]Tien 09T-2017'!L59</f>
        <v>63695</v>
      </c>
      <c r="M59" s="317">
        <f>'[6]Tien 09T-2017'!M59</f>
        <v>121676657</v>
      </c>
      <c r="N59" s="317">
        <f>'[6]Tien 09T-2017'!N59</f>
        <v>240194</v>
      </c>
      <c r="O59" s="317">
        <f>'[6]Tien 09T-2017'!O59</f>
        <v>2325683</v>
      </c>
      <c r="P59" s="317">
        <f>'[6]Tien 09T-2017'!P59</f>
        <v>0</v>
      </c>
      <c r="Q59" s="317">
        <f>'[6]Tien 09T-2017'!Q59</f>
        <v>1449353</v>
      </c>
      <c r="R59" s="317">
        <f>'[6]Tien 09T-2017'!R59</f>
        <v>187173266</v>
      </c>
      <c r="S59" s="316">
        <f t="shared" si="22"/>
        <v>312865153</v>
      </c>
      <c r="T59" s="319">
        <f t="shared" si="13"/>
        <v>0.2086705202639665</v>
      </c>
      <c r="U59" s="227">
        <f t="shared" si="14"/>
        <v>125691887</v>
      </c>
      <c r="V59" s="332">
        <v>86299126</v>
      </c>
      <c r="W59" s="328">
        <f t="shared" si="15"/>
        <v>0.456467670367832</v>
      </c>
      <c r="X59" s="328">
        <f t="shared" si="16"/>
        <v>0.45905183901290236</v>
      </c>
      <c r="Y59" s="321">
        <f t="shared" si="11"/>
        <v>49</v>
      </c>
      <c r="Z59" s="321">
        <f t="shared" si="12"/>
        <v>46</v>
      </c>
      <c r="AA59" s="320">
        <v>226163340</v>
      </c>
      <c r="AB59" s="320">
        <f t="shared" si="17"/>
        <v>169819279</v>
      </c>
      <c r="AC59" s="321">
        <f t="shared" si="18"/>
        <v>0</v>
      </c>
      <c r="AD59" s="321">
        <f t="shared" si="19"/>
        <v>0</v>
      </c>
      <c r="AE59" s="321">
        <f t="shared" si="20"/>
        <v>0</v>
      </c>
      <c r="AF59" s="321">
        <f t="shared" si="21"/>
        <v>0</v>
      </c>
      <c r="AG59" s="322" t="b">
        <f>B60='[7]Tien 12T-2016'!B62</f>
        <v>1</v>
      </c>
    </row>
    <row r="60" spans="1:33" s="177" customFormat="1" ht="20.25" customHeight="1">
      <c r="A60" s="190">
        <v>47</v>
      </c>
      <c r="B60" s="156" t="str">
        <f>'[6]Tien 09T-2017'!B60</f>
        <v>Quảng Nam</v>
      </c>
      <c r="C60" s="317">
        <f>'[6]Tien 09T-2017'!C60</f>
        <v>1985188198.147</v>
      </c>
      <c r="D60" s="317">
        <v>1029272596.042</v>
      </c>
      <c r="E60" s="317">
        <v>955915602.105</v>
      </c>
      <c r="F60" s="317">
        <f>'[6]Tien 09T-2017'!F60</f>
        <v>21577737</v>
      </c>
      <c r="G60" s="317">
        <f>'[6]Tien 09T-2017'!G60</f>
        <v>22785147</v>
      </c>
      <c r="H60" s="317">
        <f>'[6]Tien 09T-2017'!H60</f>
        <v>1963610459.8799999</v>
      </c>
      <c r="I60" s="317">
        <f>'[6]Tien 09T-2017'!I60</f>
        <v>1450528279.332</v>
      </c>
      <c r="J60" s="317">
        <f>'[6]Tien 09T-2017'!J60</f>
        <v>150089524.984</v>
      </c>
      <c r="K60" s="317">
        <f>'[6]Tien 09T-2017'!K60</f>
        <v>111774181.6</v>
      </c>
      <c r="L60" s="317">
        <f>'[6]Tien 09T-2017'!L60</f>
        <v>16399</v>
      </c>
      <c r="M60" s="317">
        <f>'[6]Tien 09T-2017'!M60</f>
        <v>1186601329.7480001</v>
      </c>
      <c r="N60" s="317">
        <f>'[6]Tien 09T-2017'!N60</f>
        <v>1867447</v>
      </c>
      <c r="O60" s="317">
        <f>'[6]Tien 09T-2017'!O60</f>
        <v>1</v>
      </c>
      <c r="P60" s="317">
        <f>'[6]Tien 09T-2017'!P60</f>
        <v>0</v>
      </c>
      <c r="Q60" s="317">
        <f>'[6]Tien 09T-2017'!Q60</f>
        <v>179396</v>
      </c>
      <c r="R60" s="317">
        <f>'[6]Tien 09T-2017'!R60</f>
        <v>513082180.548</v>
      </c>
      <c r="S60" s="316">
        <f t="shared" si="22"/>
        <v>1701730354.296</v>
      </c>
      <c r="T60" s="319">
        <f t="shared" si="13"/>
        <v>0.1805411926919491</v>
      </c>
      <c r="U60" s="227">
        <f t="shared" si="14"/>
        <v>1188648173.7480001</v>
      </c>
      <c r="V60" s="332">
        <v>340592259.1820001</v>
      </c>
      <c r="W60" s="328">
        <f t="shared" si="15"/>
        <v>2.4899447703326394</v>
      </c>
      <c r="X60" s="328">
        <f t="shared" si="16"/>
        <v>0.7387047018585574</v>
      </c>
      <c r="Y60" s="321">
        <f t="shared" si="11"/>
        <v>13</v>
      </c>
      <c r="Z60" s="321">
        <f t="shared" si="12"/>
        <v>50</v>
      </c>
      <c r="AA60" s="320">
        <v>1029272596.042</v>
      </c>
      <c r="AB60" s="320">
        <f t="shared" si="17"/>
        <v>955915602.105</v>
      </c>
      <c r="AC60" s="321">
        <f t="shared" si="18"/>
        <v>0</v>
      </c>
      <c r="AD60" s="321">
        <f t="shared" si="19"/>
        <v>1.2670001983642578</v>
      </c>
      <c r="AE60" s="321">
        <f t="shared" si="20"/>
        <v>0</v>
      </c>
      <c r="AF60" s="321">
        <f t="shared" si="21"/>
        <v>0</v>
      </c>
      <c r="AG60" s="322" t="b">
        <f>B61='[7]Tien 12T-2016'!B63</f>
        <v>1</v>
      </c>
    </row>
    <row r="61" spans="1:33" s="177" customFormat="1" ht="20.25" customHeight="1">
      <c r="A61" s="192">
        <v>48</v>
      </c>
      <c r="B61" s="156" t="str">
        <f>'[6]Tien 09T-2017'!B61</f>
        <v>Quảng Ninh</v>
      </c>
      <c r="C61" s="317">
        <f>'[6]Tien 09T-2017'!C61</f>
        <v>1405495372.956</v>
      </c>
      <c r="D61" s="317">
        <v>909633127.8</v>
      </c>
      <c r="E61" s="317">
        <v>495862245.15600014</v>
      </c>
      <c r="F61" s="317">
        <f>'[6]Tien 09T-2017'!F61</f>
        <v>24253800</v>
      </c>
      <c r="G61" s="317">
        <f>'[6]Tien 09T-2017'!G61</f>
        <v>10213103</v>
      </c>
      <c r="H61" s="317">
        <f>'[6]Tien 09T-2017'!H61</f>
        <v>1381241572.956</v>
      </c>
      <c r="I61" s="317">
        <f>'[6]Tien 09T-2017'!I61</f>
        <v>838792998.5469999</v>
      </c>
      <c r="J61" s="317">
        <f>'[6]Tien 09T-2017'!J61</f>
        <v>216918218.091</v>
      </c>
      <c r="K61" s="317">
        <f>'[6]Tien 09T-2017'!K61</f>
        <v>25710207</v>
      </c>
      <c r="L61" s="317">
        <f>'[6]Tien 09T-2017'!L61</f>
        <v>157306</v>
      </c>
      <c r="M61" s="317">
        <f>'[6]Tien 09T-2017'!M61</f>
        <v>587416972.456</v>
      </c>
      <c r="N61" s="317">
        <f>'[6]Tien 09T-2017'!N61</f>
        <v>1649096</v>
      </c>
      <c r="O61" s="317">
        <f>'[6]Tien 09T-2017'!O61</f>
        <v>6941199</v>
      </c>
      <c r="P61" s="317">
        <f>'[6]Tien 09T-2017'!P61</f>
        <v>0</v>
      </c>
      <c r="Q61" s="317">
        <f>'[6]Tien 09T-2017'!Q61</f>
        <v>0</v>
      </c>
      <c r="R61" s="317">
        <f>'[6]Tien 09T-2017'!R61</f>
        <v>542448574.4089999</v>
      </c>
      <c r="S61" s="316">
        <f t="shared" si="22"/>
        <v>1138455841.8649998</v>
      </c>
      <c r="T61" s="319">
        <f t="shared" si="13"/>
        <v>0.28944653986331054</v>
      </c>
      <c r="U61" s="227">
        <f t="shared" si="14"/>
        <v>596007267.456</v>
      </c>
      <c r="V61" s="332">
        <v>461529475.8</v>
      </c>
      <c r="W61" s="328">
        <f t="shared" si="15"/>
        <v>0.2913742213818534</v>
      </c>
      <c r="X61" s="328">
        <f t="shared" si="16"/>
        <v>0.6072746541735606</v>
      </c>
      <c r="Y61" s="321">
        <f t="shared" si="11"/>
        <v>21</v>
      </c>
      <c r="Z61" s="321">
        <f t="shared" si="12"/>
        <v>16</v>
      </c>
      <c r="AA61" s="320">
        <v>909633127.8</v>
      </c>
      <c r="AB61" s="320">
        <f t="shared" si="17"/>
        <v>495862245.15600014</v>
      </c>
      <c r="AC61" s="321">
        <f t="shared" si="18"/>
        <v>0</v>
      </c>
      <c r="AD61" s="321">
        <f t="shared" si="19"/>
        <v>0</v>
      </c>
      <c r="AE61" s="321">
        <f t="shared" si="20"/>
        <v>0</v>
      </c>
      <c r="AF61" s="321">
        <f t="shared" si="21"/>
        <v>0</v>
      </c>
      <c r="AG61" s="322" t="b">
        <f>B62='[7]Tien 12T-2016'!B64</f>
        <v>1</v>
      </c>
    </row>
    <row r="62" spans="1:33" s="177" customFormat="1" ht="20.25" customHeight="1">
      <c r="A62" s="190">
        <v>49</v>
      </c>
      <c r="B62" s="156" t="str">
        <f>'[6]Tien 09T-2017'!B62</f>
        <v>Quảng Ngãi</v>
      </c>
      <c r="C62" s="317">
        <f>'[6]Tien 09T-2017'!C62</f>
        <v>818335105.9</v>
      </c>
      <c r="D62" s="317">
        <v>558944137</v>
      </c>
      <c r="E62" s="317">
        <v>259390968.89999998</v>
      </c>
      <c r="F62" s="317">
        <f>'[6]Tien 09T-2017'!F62</f>
        <v>29195989</v>
      </c>
      <c r="G62" s="317">
        <f>'[6]Tien 09T-2017'!G62</f>
        <v>0</v>
      </c>
      <c r="H62" s="317">
        <f>'[6]Tien 09T-2017'!H62</f>
        <v>789139116.9</v>
      </c>
      <c r="I62" s="317">
        <f>'[6]Tien 09T-2017'!I62</f>
        <v>639099719</v>
      </c>
      <c r="J62" s="317">
        <f>'[6]Tien 09T-2017'!J62</f>
        <v>78721994</v>
      </c>
      <c r="K62" s="317">
        <f>'[6]Tien 09T-2017'!K62</f>
        <v>9977194</v>
      </c>
      <c r="L62" s="317">
        <f>'[6]Tien 09T-2017'!L62</f>
        <v>0</v>
      </c>
      <c r="M62" s="317">
        <f>'[6]Tien 09T-2017'!M62</f>
        <v>511270007</v>
      </c>
      <c r="N62" s="317">
        <f>'[6]Tien 09T-2017'!N62</f>
        <v>38164201</v>
      </c>
      <c r="O62" s="317">
        <f>'[6]Tien 09T-2017'!O62</f>
        <v>827584</v>
      </c>
      <c r="P62" s="317">
        <f>'[6]Tien 09T-2017'!P62</f>
        <v>0</v>
      </c>
      <c r="Q62" s="317">
        <f>'[6]Tien 09T-2017'!Q62</f>
        <v>138739</v>
      </c>
      <c r="R62" s="317">
        <f>'[6]Tien 09T-2017'!R62</f>
        <v>150039397.9</v>
      </c>
      <c r="S62" s="316">
        <f t="shared" si="22"/>
        <v>700439928.9</v>
      </c>
      <c r="T62" s="319">
        <f t="shared" si="13"/>
        <v>0.1387877124070524</v>
      </c>
      <c r="U62" s="227">
        <f t="shared" si="14"/>
        <v>550400531</v>
      </c>
      <c r="V62" s="332">
        <v>376747689</v>
      </c>
      <c r="W62" s="328">
        <f t="shared" si="15"/>
        <v>0.46092609741263735</v>
      </c>
      <c r="X62" s="328">
        <f t="shared" si="16"/>
        <v>0.8098695214990679</v>
      </c>
      <c r="Y62" s="321">
        <f t="shared" si="11"/>
        <v>32</v>
      </c>
      <c r="Z62" s="321">
        <f t="shared" si="12"/>
        <v>59</v>
      </c>
      <c r="AA62" s="320">
        <v>558944137</v>
      </c>
      <c r="AB62" s="320">
        <f t="shared" si="17"/>
        <v>259390968.89999998</v>
      </c>
      <c r="AC62" s="321">
        <f t="shared" si="18"/>
        <v>0</v>
      </c>
      <c r="AD62" s="321">
        <f t="shared" si="19"/>
        <v>0</v>
      </c>
      <c r="AE62" s="321">
        <f t="shared" si="20"/>
        <v>0</v>
      </c>
      <c r="AF62" s="321">
        <f t="shared" si="21"/>
        <v>0</v>
      </c>
      <c r="AG62" s="322" t="b">
        <f>B63='[7]Tien 12T-2016'!B65</f>
        <v>1</v>
      </c>
    </row>
    <row r="63" spans="1:33" s="177" customFormat="1" ht="20.25" customHeight="1">
      <c r="A63" s="192">
        <v>50</v>
      </c>
      <c r="B63" s="156" t="str">
        <f>'[6]Tien 09T-2017'!B63</f>
        <v>Quảng Trị</v>
      </c>
      <c r="C63" s="317">
        <f>'[6]Tien 09T-2017'!C63</f>
        <v>243119164</v>
      </c>
      <c r="D63" s="317">
        <v>171122895</v>
      </c>
      <c r="E63" s="317">
        <v>71996269</v>
      </c>
      <c r="F63" s="317">
        <f>'[6]Tien 09T-2017'!F63</f>
        <v>4452819</v>
      </c>
      <c r="G63" s="317">
        <f>'[6]Tien 09T-2017'!G63</f>
        <v>0</v>
      </c>
      <c r="H63" s="317">
        <f>'[6]Tien 09T-2017'!H63</f>
        <v>238666345</v>
      </c>
      <c r="I63" s="317">
        <f>'[6]Tien 09T-2017'!I63</f>
        <v>105274612</v>
      </c>
      <c r="J63" s="317">
        <f>'[6]Tien 09T-2017'!J63</f>
        <v>26830736</v>
      </c>
      <c r="K63" s="317">
        <f>'[6]Tien 09T-2017'!K63</f>
        <v>2556188</v>
      </c>
      <c r="L63" s="317">
        <f>'[6]Tien 09T-2017'!L63</f>
        <v>0</v>
      </c>
      <c r="M63" s="317">
        <f>'[6]Tien 09T-2017'!M63</f>
        <v>68964599</v>
      </c>
      <c r="N63" s="317">
        <f>'[6]Tien 09T-2017'!N63</f>
        <v>3040243</v>
      </c>
      <c r="O63" s="317">
        <f>'[6]Tien 09T-2017'!O63</f>
        <v>3374867</v>
      </c>
      <c r="P63" s="317">
        <f>'[6]Tien 09T-2017'!P63</f>
        <v>0</v>
      </c>
      <c r="Q63" s="317">
        <f>'[6]Tien 09T-2017'!Q63</f>
        <v>507979</v>
      </c>
      <c r="R63" s="317">
        <f>'[6]Tien 09T-2017'!R63</f>
        <v>133391733</v>
      </c>
      <c r="S63" s="316">
        <f t="shared" si="22"/>
        <v>209279421</v>
      </c>
      <c r="T63" s="319">
        <f t="shared" si="13"/>
        <v>0.2791454030721101</v>
      </c>
      <c r="U63" s="227">
        <f t="shared" si="14"/>
        <v>75887688</v>
      </c>
      <c r="V63" s="332">
        <v>58119394</v>
      </c>
      <c r="W63" s="328">
        <f t="shared" si="15"/>
        <v>0.30572056549660515</v>
      </c>
      <c r="X63" s="328">
        <f t="shared" si="16"/>
        <v>0.44109533750977753</v>
      </c>
      <c r="Y63" s="321">
        <f t="shared" si="11"/>
        <v>51</v>
      </c>
      <c r="Z63" s="321">
        <f t="shared" si="12"/>
        <v>20</v>
      </c>
      <c r="AA63" s="320">
        <v>171122895</v>
      </c>
      <c r="AB63" s="320">
        <f t="shared" si="17"/>
        <v>71996269</v>
      </c>
      <c r="AC63" s="321">
        <f t="shared" si="18"/>
        <v>0</v>
      </c>
      <c r="AD63" s="321">
        <f t="shared" si="19"/>
        <v>0</v>
      </c>
      <c r="AE63" s="321">
        <f t="shared" si="20"/>
        <v>0</v>
      </c>
      <c r="AF63" s="321">
        <f t="shared" si="21"/>
        <v>0</v>
      </c>
      <c r="AG63" s="322" t="b">
        <f>B64='[7]Tien 12T-2016'!B66</f>
        <v>1</v>
      </c>
    </row>
    <row r="64" spans="1:33" s="177" customFormat="1" ht="20.25" customHeight="1">
      <c r="A64" s="190">
        <v>51</v>
      </c>
      <c r="B64" s="156" t="str">
        <f>'[6]Tien 09T-2017'!B64</f>
        <v>Sóc Trăng</v>
      </c>
      <c r="C64" s="317">
        <f>'[6]Tien 09T-2017'!C64</f>
        <v>1265146384</v>
      </c>
      <c r="D64" s="317">
        <v>847589793</v>
      </c>
      <c r="E64" s="317">
        <v>417556591</v>
      </c>
      <c r="F64" s="317">
        <f>'[6]Tien 09T-2017'!F64</f>
        <v>84465582</v>
      </c>
      <c r="G64" s="317">
        <f>'[6]Tien 09T-2017'!G64</f>
        <v>75855252</v>
      </c>
      <c r="H64" s="317">
        <f>'[6]Tien 09T-2017'!H64</f>
        <v>1180680802</v>
      </c>
      <c r="I64" s="317">
        <f>'[6]Tien 09T-2017'!I64</f>
        <v>1106086478</v>
      </c>
      <c r="J64" s="317">
        <f>'[6]Tien 09T-2017'!J64</f>
        <v>110931409</v>
      </c>
      <c r="K64" s="317">
        <f>'[6]Tien 09T-2017'!K64</f>
        <v>140866167</v>
      </c>
      <c r="L64" s="317">
        <f>'[6]Tien 09T-2017'!L64</f>
        <v>0</v>
      </c>
      <c r="M64" s="317">
        <f>'[6]Tien 09T-2017'!M64</f>
        <v>825243824</v>
      </c>
      <c r="N64" s="317">
        <f>'[6]Tien 09T-2017'!N64</f>
        <v>10906573</v>
      </c>
      <c r="O64" s="317">
        <f>'[6]Tien 09T-2017'!O64</f>
        <v>17213162</v>
      </c>
      <c r="P64" s="317">
        <f>'[6]Tien 09T-2017'!P64</f>
        <v>0</v>
      </c>
      <c r="Q64" s="317">
        <f>'[6]Tien 09T-2017'!Q64</f>
        <v>925343</v>
      </c>
      <c r="R64" s="317">
        <f>'[6]Tien 09T-2017'!R64</f>
        <v>74594324</v>
      </c>
      <c r="S64" s="316">
        <f t="shared" si="22"/>
        <v>928883226</v>
      </c>
      <c r="T64" s="319">
        <f t="shared" si="13"/>
        <v>0.22764727804583107</v>
      </c>
      <c r="U64" s="227">
        <f t="shared" si="14"/>
        <v>854288902</v>
      </c>
      <c r="V64" s="332">
        <v>752898264</v>
      </c>
      <c r="W64" s="328">
        <f t="shared" si="15"/>
        <v>0.1346671161935366</v>
      </c>
      <c r="X64" s="328">
        <f t="shared" si="16"/>
        <v>0.9368209224087986</v>
      </c>
      <c r="Y64" s="321">
        <f t="shared" si="11"/>
        <v>25</v>
      </c>
      <c r="Z64" s="321">
        <f t="shared" si="12"/>
        <v>38</v>
      </c>
      <c r="AA64" s="320">
        <v>847589793</v>
      </c>
      <c r="AB64" s="320">
        <f t="shared" si="17"/>
        <v>417556591</v>
      </c>
      <c r="AC64" s="321">
        <f t="shared" si="18"/>
        <v>0</v>
      </c>
      <c r="AD64" s="321">
        <f t="shared" si="19"/>
        <v>0</v>
      </c>
      <c r="AE64" s="321">
        <f t="shared" si="20"/>
        <v>0</v>
      </c>
      <c r="AF64" s="321">
        <f t="shared" si="21"/>
        <v>0</v>
      </c>
      <c r="AG64" s="322" t="b">
        <f>B65='[7]Tien 12T-2016'!B67</f>
        <v>1</v>
      </c>
    </row>
    <row r="65" spans="1:33" s="177" customFormat="1" ht="20.25" customHeight="1">
      <c r="A65" s="192">
        <v>52</v>
      </c>
      <c r="B65" s="156" t="str">
        <f>'[6]Tien 09T-2017'!B65</f>
        <v>Sơn La</v>
      </c>
      <c r="C65" s="317">
        <f>'[6]Tien 09T-2017'!C65</f>
        <v>195111450</v>
      </c>
      <c r="D65" s="317">
        <v>139033245</v>
      </c>
      <c r="E65" s="317">
        <v>56078205</v>
      </c>
      <c r="F65" s="317">
        <f>'[6]Tien 09T-2017'!F65</f>
        <v>5838579</v>
      </c>
      <c r="G65" s="317">
        <f>'[6]Tien 09T-2017'!G65</f>
        <v>0</v>
      </c>
      <c r="H65" s="317">
        <f>'[6]Tien 09T-2017'!H65</f>
        <v>189272871</v>
      </c>
      <c r="I65" s="317">
        <f>'[6]Tien 09T-2017'!I65</f>
        <v>143961243</v>
      </c>
      <c r="J65" s="317">
        <f>'[6]Tien 09T-2017'!J65</f>
        <v>17840233</v>
      </c>
      <c r="K65" s="317">
        <f>'[6]Tien 09T-2017'!K65</f>
        <v>21944891</v>
      </c>
      <c r="L65" s="317">
        <f>'[6]Tien 09T-2017'!L65</f>
        <v>348749</v>
      </c>
      <c r="M65" s="317">
        <f>'[6]Tien 09T-2017'!M65</f>
        <v>103011064</v>
      </c>
      <c r="N65" s="317">
        <f>'[6]Tien 09T-2017'!N65</f>
        <v>20000</v>
      </c>
      <c r="O65" s="317">
        <f>'[6]Tien 09T-2017'!O65</f>
        <v>513828</v>
      </c>
      <c r="P65" s="317">
        <f>'[6]Tien 09T-2017'!P65</f>
        <v>0</v>
      </c>
      <c r="Q65" s="317">
        <f>'[6]Tien 09T-2017'!Q65</f>
        <v>282478</v>
      </c>
      <c r="R65" s="317">
        <f>'[6]Tien 09T-2017'!R65</f>
        <v>45311628</v>
      </c>
      <c r="S65" s="316">
        <f t="shared" si="22"/>
        <v>149138998</v>
      </c>
      <c r="T65" s="319">
        <f t="shared" si="13"/>
        <v>0.27878248453300725</v>
      </c>
      <c r="U65" s="227">
        <f t="shared" si="14"/>
        <v>103827370</v>
      </c>
      <c r="V65" s="332">
        <v>84265100</v>
      </c>
      <c r="W65" s="328">
        <f t="shared" si="15"/>
        <v>0.23215150756362954</v>
      </c>
      <c r="X65" s="328">
        <f t="shared" si="16"/>
        <v>0.7606015708400176</v>
      </c>
      <c r="Y65" s="321">
        <f t="shared" si="11"/>
        <v>53</v>
      </c>
      <c r="Z65" s="321">
        <f t="shared" si="12"/>
        <v>21</v>
      </c>
      <c r="AA65" s="320">
        <v>139033245</v>
      </c>
      <c r="AB65" s="320">
        <f t="shared" si="17"/>
        <v>56078205</v>
      </c>
      <c r="AC65" s="321">
        <f t="shared" si="18"/>
        <v>0</v>
      </c>
      <c r="AD65" s="321">
        <f t="shared" si="19"/>
        <v>0</v>
      </c>
      <c r="AE65" s="321">
        <f t="shared" si="20"/>
        <v>0</v>
      </c>
      <c r="AF65" s="321">
        <f t="shared" si="21"/>
        <v>0</v>
      </c>
      <c r="AG65" s="322" t="b">
        <f>B66='[7]Tien 12T-2016'!B68</f>
        <v>1</v>
      </c>
    </row>
    <row r="66" spans="1:33" s="177" customFormat="1" ht="20.25" customHeight="1">
      <c r="A66" s="190">
        <v>53</v>
      </c>
      <c r="B66" s="156" t="str">
        <f>'[6]Tien 09T-2017'!B66</f>
        <v>Tây Ninh</v>
      </c>
      <c r="C66" s="317">
        <f>'[6]Tien 09T-2017'!C66</f>
        <v>2134232909</v>
      </c>
      <c r="D66" s="317">
        <v>1446645194</v>
      </c>
      <c r="E66" s="317">
        <v>687587715</v>
      </c>
      <c r="F66" s="317">
        <f>'[6]Tien 09T-2017'!F66</f>
        <v>55549919</v>
      </c>
      <c r="G66" s="317">
        <f>'[6]Tien 09T-2017'!G66</f>
        <v>7535754</v>
      </c>
      <c r="H66" s="317">
        <f>'[6]Tien 09T-2017'!H66</f>
        <v>2078682990</v>
      </c>
      <c r="I66" s="317">
        <f>'[6]Tien 09T-2017'!I66</f>
        <v>1492632581</v>
      </c>
      <c r="J66" s="317">
        <f>'[6]Tien 09T-2017'!J66</f>
        <v>191105419</v>
      </c>
      <c r="K66" s="317">
        <f>'[6]Tien 09T-2017'!K66</f>
        <v>63411965</v>
      </c>
      <c r="L66" s="317">
        <f>'[6]Tien 09T-2017'!L66</f>
        <v>8623</v>
      </c>
      <c r="M66" s="317">
        <f>'[6]Tien 09T-2017'!M66</f>
        <v>1161651818</v>
      </c>
      <c r="N66" s="317">
        <f>'[6]Tien 09T-2017'!N66</f>
        <v>37474346</v>
      </c>
      <c r="O66" s="317">
        <f>'[6]Tien 09T-2017'!O66</f>
        <v>13793604</v>
      </c>
      <c r="P66" s="317">
        <f>'[6]Tien 09T-2017'!P66</f>
        <v>0</v>
      </c>
      <c r="Q66" s="317">
        <f>'[6]Tien 09T-2017'!Q66</f>
        <v>25186806</v>
      </c>
      <c r="R66" s="317">
        <f>'[6]Tien 09T-2017'!R66</f>
        <v>586050409</v>
      </c>
      <c r="S66" s="316">
        <f t="shared" si="22"/>
        <v>1824156983</v>
      </c>
      <c r="T66" s="319">
        <f t="shared" si="13"/>
        <v>0.17052154042455542</v>
      </c>
      <c r="U66" s="227">
        <f t="shared" si="14"/>
        <v>1238106574</v>
      </c>
      <c r="V66" s="332">
        <v>862180986</v>
      </c>
      <c r="W66" s="328">
        <f t="shared" si="15"/>
        <v>0.43601702438842693</v>
      </c>
      <c r="X66" s="328">
        <f t="shared" si="16"/>
        <v>0.718066481604297</v>
      </c>
      <c r="Y66" s="321">
        <f t="shared" si="11"/>
        <v>12</v>
      </c>
      <c r="Z66" s="321">
        <f t="shared" si="12"/>
        <v>51</v>
      </c>
      <c r="AA66" s="320">
        <v>1446645194</v>
      </c>
      <c r="AB66" s="320">
        <f t="shared" si="17"/>
        <v>687587715</v>
      </c>
      <c r="AC66" s="321">
        <f t="shared" si="18"/>
        <v>0</v>
      </c>
      <c r="AD66" s="321">
        <f t="shared" si="19"/>
        <v>0</v>
      </c>
      <c r="AE66" s="321">
        <f t="shared" si="20"/>
        <v>0</v>
      </c>
      <c r="AF66" s="321">
        <f t="shared" si="21"/>
        <v>0</v>
      </c>
      <c r="AG66" s="322" t="b">
        <f>B67='[7]Tien 12T-2016'!B69</f>
        <v>1</v>
      </c>
    </row>
    <row r="67" spans="1:33" s="177" customFormat="1" ht="20.25" customHeight="1">
      <c r="A67" s="192">
        <v>54</v>
      </c>
      <c r="B67" s="156" t="str">
        <f>'[6]Tien 09T-2017'!B67</f>
        <v>Tiền Giang</v>
      </c>
      <c r="C67" s="317">
        <f>'[6]Tien 09T-2017'!C67</f>
        <v>1929867314</v>
      </c>
      <c r="D67" s="317">
        <v>1324051630</v>
      </c>
      <c r="E67" s="317">
        <v>605815684</v>
      </c>
      <c r="F67" s="317">
        <f>'[6]Tien 09T-2017'!F67</f>
        <v>47402813</v>
      </c>
      <c r="G67" s="317">
        <f>'[6]Tien 09T-2017'!G67</f>
        <v>17154253</v>
      </c>
      <c r="H67" s="317">
        <f>'[6]Tien 09T-2017'!H67</f>
        <v>1882464501</v>
      </c>
      <c r="I67" s="317">
        <f>'[6]Tien 09T-2017'!I67</f>
        <v>1348076963</v>
      </c>
      <c r="J67" s="317">
        <f>'[6]Tien 09T-2017'!J67</f>
        <v>246787878</v>
      </c>
      <c r="K67" s="317">
        <f>'[6]Tien 09T-2017'!K67</f>
        <v>93722980</v>
      </c>
      <c r="L67" s="317">
        <f>'[6]Tien 09T-2017'!L67</f>
        <v>2339</v>
      </c>
      <c r="M67" s="317">
        <f>'[6]Tien 09T-2017'!M67</f>
        <v>952329234</v>
      </c>
      <c r="N67" s="317">
        <f>'[6]Tien 09T-2017'!N67</f>
        <v>46820096</v>
      </c>
      <c r="O67" s="317">
        <f>'[6]Tien 09T-2017'!O67</f>
        <v>1667066</v>
      </c>
      <c r="P67" s="317">
        <f>'[6]Tien 09T-2017'!P67</f>
        <v>0</v>
      </c>
      <c r="Q67" s="317">
        <f>'[6]Tien 09T-2017'!Q67</f>
        <v>6747371</v>
      </c>
      <c r="R67" s="317">
        <f>'[6]Tien 09T-2017'!R67</f>
        <v>534387538</v>
      </c>
      <c r="S67" s="316">
        <f t="shared" si="22"/>
        <v>1541951305</v>
      </c>
      <c r="T67" s="319">
        <f t="shared" si="13"/>
        <v>0.2525918076978517</v>
      </c>
      <c r="U67" s="227">
        <f t="shared" si="14"/>
        <v>1007563767</v>
      </c>
      <c r="V67" s="332">
        <v>814777476</v>
      </c>
      <c r="W67" s="328">
        <f t="shared" si="15"/>
        <v>0.23661219986891244</v>
      </c>
      <c r="X67" s="328">
        <f t="shared" si="16"/>
        <v>0.7161234447097815</v>
      </c>
      <c r="Y67" s="321">
        <f t="shared" si="11"/>
        <v>14</v>
      </c>
      <c r="Z67" s="321">
        <f t="shared" si="12"/>
        <v>29</v>
      </c>
      <c r="AA67" s="320">
        <v>1324051630</v>
      </c>
      <c r="AB67" s="320">
        <f t="shared" si="17"/>
        <v>605815684</v>
      </c>
      <c r="AC67" s="321">
        <f t="shared" si="18"/>
        <v>0</v>
      </c>
      <c r="AD67" s="321">
        <f t="shared" si="19"/>
        <v>0</v>
      </c>
      <c r="AE67" s="321">
        <f t="shared" si="20"/>
        <v>0</v>
      </c>
      <c r="AF67" s="321">
        <f t="shared" si="21"/>
        <v>-1</v>
      </c>
      <c r="AG67" s="322" t="b">
        <f>B68='[7]Tien 12T-2016'!B70</f>
        <v>1</v>
      </c>
    </row>
    <row r="68" spans="1:33" s="177" customFormat="1" ht="20.25" customHeight="1">
      <c r="A68" s="190">
        <v>55</v>
      </c>
      <c r="B68" s="156" t="str">
        <f>'[6]Tien 09T-2017'!B68</f>
        <v>TT Huế</v>
      </c>
      <c r="C68" s="317">
        <f>'[6]Tien 09T-2017'!C68</f>
        <v>705009124</v>
      </c>
      <c r="D68" s="317">
        <v>519109313</v>
      </c>
      <c r="E68" s="317">
        <v>185899811</v>
      </c>
      <c r="F68" s="317">
        <f>'[6]Tien 09T-2017'!F68</f>
        <v>11192098</v>
      </c>
      <c r="G68" s="317">
        <f>'[6]Tien 09T-2017'!G68</f>
        <v>0</v>
      </c>
      <c r="H68" s="317">
        <f>'[6]Tien 09T-2017'!H68</f>
        <v>693817026</v>
      </c>
      <c r="I68" s="317">
        <f>'[6]Tien 09T-2017'!I68</f>
        <v>416541326</v>
      </c>
      <c r="J68" s="317">
        <f>'[6]Tien 09T-2017'!J68</f>
        <v>32659039</v>
      </c>
      <c r="K68" s="317">
        <f>'[6]Tien 09T-2017'!K68</f>
        <v>6961876</v>
      </c>
      <c r="L68" s="317">
        <f>'[6]Tien 09T-2017'!L68</f>
        <v>3400</v>
      </c>
      <c r="M68" s="317">
        <f>'[6]Tien 09T-2017'!M68</f>
        <v>209985877</v>
      </c>
      <c r="N68" s="317">
        <f>'[6]Tien 09T-2017'!N68</f>
        <v>146371688</v>
      </c>
      <c r="O68" s="317">
        <f>'[6]Tien 09T-2017'!O68</f>
        <v>18120590</v>
      </c>
      <c r="P68" s="317">
        <f>'[6]Tien 09T-2017'!P68</f>
        <v>0</v>
      </c>
      <c r="Q68" s="317">
        <f>'[6]Tien 09T-2017'!Q68</f>
        <v>2438856</v>
      </c>
      <c r="R68" s="317">
        <f>'[6]Tien 09T-2017'!R68</f>
        <v>277275700</v>
      </c>
      <c r="S68" s="316">
        <f t="shared" si="22"/>
        <v>654192711</v>
      </c>
      <c r="T68" s="319">
        <f t="shared" si="13"/>
        <v>0.09512697186737241</v>
      </c>
      <c r="U68" s="227">
        <f t="shared" si="14"/>
        <v>376917011</v>
      </c>
      <c r="V68" s="332">
        <v>245179263</v>
      </c>
      <c r="W68" s="328">
        <f t="shared" si="15"/>
        <v>0.5373119503993289</v>
      </c>
      <c r="X68" s="328">
        <f t="shared" si="16"/>
        <v>0.6003619259698018</v>
      </c>
      <c r="Y68" s="321">
        <f t="shared" si="11"/>
        <v>37</v>
      </c>
      <c r="Z68" s="321">
        <f t="shared" si="12"/>
        <v>62</v>
      </c>
      <c r="AA68" s="320">
        <v>519109313</v>
      </c>
      <c r="AB68" s="320">
        <f t="shared" si="17"/>
        <v>185899811</v>
      </c>
      <c r="AC68" s="321">
        <f t="shared" si="18"/>
        <v>0</v>
      </c>
      <c r="AD68" s="321">
        <f t="shared" si="19"/>
        <v>0</v>
      </c>
      <c r="AE68" s="321">
        <f t="shared" si="20"/>
        <v>0</v>
      </c>
      <c r="AF68" s="321">
        <f t="shared" si="21"/>
        <v>0</v>
      </c>
      <c r="AG68" s="322" t="b">
        <f>B69='[7]Tien 12T-2016'!B71</f>
        <v>1</v>
      </c>
    </row>
    <row r="69" spans="1:33" s="177" customFormat="1" ht="20.25" customHeight="1">
      <c r="A69" s="192">
        <v>56</v>
      </c>
      <c r="B69" s="156" t="str">
        <f>'[6]Tien 09T-2017'!B69</f>
        <v>Tuyên Quang</v>
      </c>
      <c r="C69" s="317">
        <f>'[6]Tien 09T-2017'!C69</f>
        <v>119380405</v>
      </c>
      <c r="D69" s="317">
        <v>78984739</v>
      </c>
      <c r="E69" s="317">
        <v>40395666</v>
      </c>
      <c r="F69" s="317">
        <f>'[6]Tien 09T-2017'!F69</f>
        <v>2611050</v>
      </c>
      <c r="G69" s="317">
        <f>'[6]Tien 09T-2017'!G69</f>
        <v>570000</v>
      </c>
      <c r="H69" s="317">
        <f>'[6]Tien 09T-2017'!H69</f>
        <v>116769355</v>
      </c>
      <c r="I69" s="317">
        <f>'[6]Tien 09T-2017'!I69</f>
        <v>73281008</v>
      </c>
      <c r="J69" s="317">
        <f>'[6]Tien 09T-2017'!J69</f>
        <v>11819706</v>
      </c>
      <c r="K69" s="317">
        <f>'[6]Tien 09T-2017'!K69</f>
        <v>4632727</v>
      </c>
      <c r="L69" s="317">
        <f>'[6]Tien 09T-2017'!L69</f>
        <v>49989</v>
      </c>
      <c r="M69" s="317">
        <f>'[6]Tien 09T-2017'!M69</f>
        <v>39961422</v>
      </c>
      <c r="N69" s="317">
        <f>'[6]Tien 09T-2017'!N69</f>
        <v>16481477</v>
      </c>
      <c r="O69" s="317">
        <f>'[6]Tien 09T-2017'!O69</f>
        <v>0</v>
      </c>
      <c r="P69" s="317">
        <f>'[6]Tien 09T-2017'!P69</f>
        <v>0</v>
      </c>
      <c r="Q69" s="317">
        <f>'[6]Tien 09T-2017'!Q69</f>
        <v>335687</v>
      </c>
      <c r="R69" s="317">
        <f>'[6]Tien 09T-2017'!R69</f>
        <v>43488347</v>
      </c>
      <c r="S69" s="316">
        <f t="shared" si="22"/>
        <v>100266933</v>
      </c>
      <c r="T69" s="319">
        <f t="shared" si="13"/>
        <v>0.22519370912583517</v>
      </c>
      <c r="U69" s="227">
        <f t="shared" si="14"/>
        <v>56778586</v>
      </c>
      <c r="V69" s="332">
        <v>52622445</v>
      </c>
      <c r="W69" s="328">
        <f t="shared" si="15"/>
        <v>0.0789803856510278</v>
      </c>
      <c r="X69" s="328">
        <f t="shared" si="16"/>
        <v>0.6275705470840359</v>
      </c>
      <c r="Y69" s="321">
        <f t="shared" si="11"/>
        <v>58</v>
      </c>
      <c r="Z69" s="321">
        <f t="shared" si="12"/>
        <v>40</v>
      </c>
      <c r="AA69" s="320">
        <v>78984739</v>
      </c>
      <c r="AB69" s="320">
        <f t="shared" si="17"/>
        <v>40395666</v>
      </c>
      <c r="AC69" s="321">
        <f t="shared" si="18"/>
        <v>0</v>
      </c>
      <c r="AD69" s="321">
        <f t="shared" si="19"/>
        <v>0</v>
      </c>
      <c r="AE69" s="321">
        <f t="shared" si="20"/>
        <v>0</v>
      </c>
      <c r="AF69" s="321">
        <f t="shared" si="21"/>
        <v>0</v>
      </c>
      <c r="AG69" s="322" t="b">
        <f>B70='[7]Tien 12T-2016'!B72</f>
        <v>1</v>
      </c>
    </row>
    <row r="70" spans="1:33" s="177" customFormat="1" ht="20.25" customHeight="1">
      <c r="A70" s="190">
        <v>57</v>
      </c>
      <c r="B70" s="156" t="str">
        <f>'[6]Tien 09T-2017'!B70</f>
        <v>Thái Bình</v>
      </c>
      <c r="C70" s="317">
        <f>'[6]Tien 09T-2017'!C70</f>
        <v>751417463</v>
      </c>
      <c r="D70" s="317">
        <v>694297592</v>
      </c>
      <c r="E70" s="317">
        <v>57119871</v>
      </c>
      <c r="F70" s="317">
        <f>'[6]Tien 09T-2017'!F70</f>
        <v>3602017</v>
      </c>
      <c r="G70" s="317">
        <f>'[6]Tien 09T-2017'!G70</f>
        <v>0</v>
      </c>
      <c r="H70" s="317">
        <f>'[6]Tien 09T-2017'!H70</f>
        <v>747815446</v>
      </c>
      <c r="I70" s="317">
        <f>'[6]Tien 09T-2017'!I70</f>
        <v>435424273</v>
      </c>
      <c r="J70" s="317">
        <f>'[6]Tien 09T-2017'!J70</f>
        <v>29289737</v>
      </c>
      <c r="K70" s="317">
        <f>'[6]Tien 09T-2017'!K70</f>
        <v>13055372</v>
      </c>
      <c r="L70" s="317">
        <f>'[6]Tien 09T-2017'!L70</f>
        <v>21419</v>
      </c>
      <c r="M70" s="317">
        <f>'[6]Tien 09T-2017'!M70</f>
        <v>292275173</v>
      </c>
      <c r="N70" s="317">
        <f>'[6]Tien 09T-2017'!N70</f>
        <v>2792742</v>
      </c>
      <c r="O70" s="317">
        <f>'[6]Tien 09T-2017'!O70</f>
        <v>73299770</v>
      </c>
      <c r="P70" s="317">
        <f>'[6]Tien 09T-2017'!P70</f>
        <v>0</v>
      </c>
      <c r="Q70" s="317">
        <f>'[6]Tien 09T-2017'!Q70</f>
        <v>24690060</v>
      </c>
      <c r="R70" s="317">
        <f>'[6]Tien 09T-2017'!R70</f>
        <v>312391173</v>
      </c>
      <c r="S70" s="316">
        <f t="shared" si="22"/>
        <v>705448918</v>
      </c>
      <c r="T70" s="319">
        <f t="shared" si="13"/>
        <v>0.09729941720543447</v>
      </c>
      <c r="U70" s="227">
        <f t="shared" si="14"/>
        <v>393057745</v>
      </c>
      <c r="V70" s="332">
        <v>497179644</v>
      </c>
      <c r="W70" s="328">
        <f t="shared" si="15"/>
        <v>-0.20942510470118925</v>
      </c>
      <c r="X70" s="328">
        <f t="shared" si="16"/>
        <v>0.5822616734236323</v>
      </c>
      <c r="Y70" s="321">
        <f t="shared" si="11"/>
        <v>33</v>
      </c>
      <c r="Z70" s="321">
        <f t="shared" si="12"/>
        <v>61</v>
      </c>
      <c r="AA70" s="320">
        <v>694297592</v>
      </c>
      <c r="AB70" s="320">
        <f t="shared" si="17"/>
        <v>57119871</v>
      </c>
      <c r="AC70" s="321">
        <f t="shared" si="18"/>
        <v>0</v>
      </c>
      <c r="AD70" s="321">
        <f t="shared" si="19"/>
        <v>0</v>
      </c>
      <c r="AE70" s="321">
        <f t="shared" si="20"/>
        <v>0</v>
      </c>
      <c r="AF70" s="321">
        <f t="shared" si="21"/>
        <v>0</v>
      </c>
      <c r="AG70" s="322" t="b">
        <f>B71='[7]Tien 12T-2016'!B73</f>
        <v>1</v>
      </c>
    </row>
    <row r="71" spans="1:33" s="177" customFormat="1" ht="20.25" customHeight="1">
      <c r="A71" s="192">
        <v>58</v>
      </c>
      <c r="B71" s="156" t="str">
        <f>'[6]Tien 09T-2017'!B71</f>
        <v>Thái Nguyên</v>
      </c>
      <c r="C71" s="317">
        <f>'[6]Tien 09T-2017'!C71</f>
        <v>643902014</v>
      </c>
      <c r="D71" s="317">
        <v>504210312</v>
      </c>
      <c r="E71" s="317">
        <v>139691702</v>
      </c>
      <c r="F71" s="317">
        <f>'[6]Tien 09T-2017'!F71</f>
        <v>6759728</v>
      </c>
      <c r="G71" s="317">
        <f>'[6]Tien 09T-2017'!G71</f>
        <v>0</v>
      </c>
      <c r="H71" s="317">
        <f>'[6]Tien 09T-2017'!H71</f>
        <v>637142286</v>
      </c>
      <c r="I71" s="317">
        <f>'[6]Tien 09T-2017'!I71</f>
        <v>248249092</v>
      </c>
      <c r="J71" s="317">
        <f>'[6]Tien 09T-2017'!J71</f>
        <v>33596700</v>
      </c>
      <c r="K71" s="317">
        <f>'[6]Tien 09T-2017'!K71</f>
        <v>8434632</v>
      </c>
      <c r="L71" s="317">
        <f>'[6]Tien 09T-2017'!L71</f>
        <v>202185</v>
      </c>
      <c r="M71" s="317">
        <f>'[6]Tien 09T-2017'!M71</f>
        <v>189681080</v>
      </c>
      <c r="N71" s="317">
        <f>'[6]Tien 09T-2017'!N71</f>
        <v>14482907</v>
      </c>
      <c r="O71" s="317">
        <f>'[6]Tien 09T-2017'!O71</f>
        <v>798305</v>
      </c>
      <c r="P71" s="317">
        <f>'[6]Tien 09T-2017'!P71</f>
        <v>202900</v>
      </c>
      <c r="Q71" s="317">
        <f>'[6]Tien 09T-2017'!Q71</f>
        <v>850383</v>
      </c>
      <c r="R71" s="317">
        <f>'[6]Tien 09T-2017'!R71</f>
        <v>388893194</v>
      </c>
      <c r="S71" s="316">
        <f t="shared" si="22"/>
        <v>594908769</v>
      </c>
      <c r="T71" s="319">
        <f t="shared" si="13"/>
        <v>0.17012556485000155</v>
      </c>
      <c r="U71" s="227">
        <f t="shared" si="14"/>
        <v>206015575</v>
      </c>
      <c r="V71" s="332">
        <v>124186120</v>
      </c>
      <c r="W71" s="328">
        <f t="shared" si="15"/>
        <v>0.6589259331075003</v>
      </c>
      <c r="X71" s="328">
        <f t="shared" si="16"/>
        <v>0.3896289689992417</v>
      </c>
      <c r="Y71" s="321">
        <f t="shared" si="11"/>
        <v>40</v>
      </c>
      <c r="Z71" s="321">
        <f t="shared" si="12"/>
        <v>52</v>
      </c>
      <c r="AA71" s="320">
        <v>504210312</v>
      </c>
      <c r="AB71" s="320">
        <f t="shared" si="17"/>
        <v>139691702</v>
      </c>
      <c r="AC71" s="321">
        <f t="shared" si="18"/>
        <v>0</v>
      </c>
      <c r="AD71" s="321">
        <f t="shared" si="19"/>
        <v>0</v>
      </c>
      <c r="AE71" s="321">
        <f t="shared" si="20"/>
        <v>0</v>
      </c>
      <c r="AF71" s="321">
        <f t="shared" si="21"/>
        <v>0</v>
      </c>
      <c r="AG71" s="322" t="b">
        <f>B72='[7]Tien 12T-2016'!B74</f>
        <v>1</v>
      </c>
    </row>
    <row r="72" spans="1:33" s="177" customFormat="1" ht="20.25" customHeight="1">
      <c r="A72" s="190">
        <v>59</v>
      </c>
      <c r="B72" s="156" t="str">
        <f>'[6]Tien 09T-2017'!B72</f>
        <v>Thanh Hóa</v>
      </c>
      <c r="C72" s="317">
        <f>'[6]Tien 09T-2017'!C72</f>
        <v>1163155574.372</v>
      </c>
      <c r="D72" s="317">
        <v>557717500</v>
      </c>
      <c r="E72" s="317">
        <v>605438074.372</v>
      </c>
      <c r="F72" s="317">
        <f>'[6]Tien 09T-2017'!F72</f>
        <v>73119161.572</v>
      </c>
      <c r="G72" s="317">
        <f>'[6]Tien 09T-2017'!G72</f>
        <v>0</v>
      </c>
      <c r="H72" s="317">
        <f>'[6]Tien 09T-2017'!H72</f>
        <v>1090036412.8</v>
      </c>
      <c r="I72" s="317">
        <f>'[6]Tien 09T-2017'!I72</f>
        <v>771282521.8</v>
      </c>
      <c r="J72" s="317">
        <f>'[6]Tien 09T-2017'!J72</f>
        <v>110881107</v>
      </c>
      <c r="K72" s="317">
        <f>'[6]Tien 09T-2017'!K72</f>
        <v>171634907</v>
      </c>
      <c r="L72" s="317">
        <f>'[6]Tien 09T-2017'!L72</f>
        <v>35304</v>
      </c>
      <c r="M72" s="317">
        <f>'[6]Tien 09T-2017'!M72</f>
        <v>333750409.8</v>
      </c>
      <c r="N72" s="317">
        <f>'[6]Tien 09T-2017'!N72</f>
        <v>6992607</v>
      </c>
      <c r="O72" s="317">
        <f>'[6]Tien 09T-2017'!O72</f>
        <v>145778961</v>
      </c>
      <c r="P72" s="317">
        <f>'[6]Tien 09T-2017'!P72</f>
        <v>0</v>
      </c>
      <c r="Q72" s="317">
        <f>'[6]Tien 09T-2017'!Q72</f>
        <v>2209226</v>
      </c>
      <c r="R72" s="317">
        <f>'[6]Tien 09T-2017'!R72</f>
        <v>318753891</v>
      </c>
      <c r="S72" s="316">
        <f t="shared" si="22"/>
        <v>807485094.8</v>
      </c>
      <c r="T72" s="319">
        <f t="shared" si="13"/>
        <v>0.36633958376314396</v>
      </c>
      <c r="U72" s="227">
        <f t="shared" si="14"/>
        <v>488731203.8</v>
      </c>
      <c r="V72" s="332">
        <v>422633986</v>
      </c>
      <c r="W72" s="328">
        <f t="shared" si="15"/>
        <v>0.15639352250294422</v>
      </c>
      <c r="X72" s="328">
        <f t="shared" si="16"/>
        <v>0.7075750064337667</v>
      </c>
      <c r="Y72" s="321">
        <f t="shared" si="11"/>
        <v>27</v>
      </c>
      <c r="Z72" s="321">
        <f t="shared" si="12"/>
        <v>7</v>
      </c>
      <c r="AA72" s="320">
        <v>557717500</v>
      </c>
      <c r="AB72" s="320">
        <f t="shared" si="17"/>
        <v>605438074.372</v>
      </c>
      <c r="AC72" s="321">
        <f t="shared" si="18"/>
        <v>0</v>
      </c>
      <c r="AD72" s="321">
        <f t="shared" si="19"/>
        <v>0</v>
      </c>
      <c r="AE72" s="321">
        <f t="shared" si="20"/>
        <v>0</v>
      </c>
      <c r="AF72" s="321">
        <f t="shared" si="21"/>
        <v>-5.960464477539063E-08</v>
      </c>
      <c r="AG72" s="322" t="b">
        <f>B73='[7]Tien 12T-2016'!B75</f>
        <v>1</v>
      </c>
    </row>
    <row r="73" spans="1:33" s="177" customFormat="1" ht="20.25" customHeight="1">
      <c r="A73" s="192">
        <v>60</v>
      </c>
      <c r="B73" s="156" t="str">
        <f>'[6]Tien 09T-2017'!B73</f>
        <v>Trà Vinh</v>
      </c>
      <c r="C73" s="317">
        <f>'[6]Tien 09T-2017'!C73</f>
        <v>728273435</v>
      </c>
      <c r="D73" s="317">
        <v>515628354</v>
      </c>
      <c r="E73" s="317">
        <v>212645081</v>
      </c>
      <c r="F73" s="317">
        <f>'[6]Tien 09T-2017'!F73</f>
        <v>9435696</v>
      </c>
      <c r="G73" s="317">
        <f>'[6]Tien 09T-2017'!G73</f>
        <v>9018442</v>
      </c>
      <c r="H73" s="317">
        <f>'[6]Tien 09T-2017'!H73</f>
        <v>718837739</v>
      </c>
      <c r="I73" s="317">
        <f>'[6]Tien 09T-2017'!I73</f>
        <v>484401801</v>
      </c>
      <c r="J73" s="317">
        <f>'[6]Tien 09T-2017'!J73</f>
        <v>98316424</v>
      </c>
      <c r="K73" s="317">
        <f>'[6]Tien 09T-2017'!K73</f>
        <v>15104962</v>
      </c>
      <c r="L73" s="317">
        <f>'[6]Tien 09T-2017'!L73</f>
        <v>4401</v>
      </c>
      <c r="M73" s="317">
        <f>'[6]Tien 09T-2017'!M73</f>
        <v>358892785</v>
      </c>
      <c r="N73" s="317">
        <f>'[6]Tien 09T-2017'!N73</f>
        <v>5076497</v>
      </c>
      <c r="O73" s="317">
        <f>'[6]Tien 09T-2017'!O73</f>
        <v>99447</v>
      </c>
      <c r="P73" s="317">
        <f>'[6]Tien 09T-2017'!P73</f>
        <v>0</v>
      </c>
      <c r="Q73" s="317">
        <f>'[6]Tien 09T-2017'!Q73</f>
        <v>6907285</v>
      </c>
      <c r="R73" s="317">
        <f>'[6]Tien 09T-2017'!R73</f>
        <v>234435938</v>
      </c>
      <c r="S73" s="316">
        <f t="shared" si="22"/>
        <v>605411952</v>
      </c>
      <c r="T73" s="319">
        <f t="shared" si="13"/>
        <v>0.2341564105786634</v>
      </c>
      <c r="U73" s="227">
        <f t="shared" si="14"/>
        <v>370976014</v>
      </c>
      <c r="V73" s="332">
        <v>272726455</v>
      </c>
      <c r="W73" s="328">
        <f t="shared" si="15"/>
        <v>0.3602494631479737</v>
      </c>
      <c r="X73" s="328">
        <f t="shared" si="16"/>
        <v>0.6738680716372349</v>
      </c>
      <c r="Y73" s="321">
        <f t="shared" si="11"/>
        <v>35</v>
      </c>
      <c r="Z73" s="321">
        <f t="shared" si="12"/>
        <v>34</v>
      </c>
      <c r="AA73" s="320">
        <v>515628354</v>
      </c>
      <c r="AB73" s="320">
        <f t="shared" si="17"/>
        <v>212645081</v>
      </c>
      <c r="AC73" s="321">
        <f t="shared" si="18"/>
        <v>0</v>
      </c>
      <c r="AD73" s="321">
        <f t="shared" si="19"/>
        <v>0</v>
      </c>
      <c r="AE73" s="321">
        <f t="shared" si="20"/>
        <v>0</v>
      </c>
      <c r="AF73" s="321">
        <f t="shared" si="21"/>
        <v>0</v>
      </c>
      <c r="AG73" s="322" t="b">
        <f>B74='[7]Tien 12T-2016'!B76</f>
        <v>1</v>
      </c>
    </row>
    <row r="74" spans="1:33" s="177" customFormat="1" ht="20.25" customHeight="1">
      <c r="A74" s="190">
        <v>61</v>
      </c>
      <c r="B74" s="156" t="str">
        <f>'[6]Tien 09T-2017'!B74</f>
        <v>Vĩnh Long</v>
      </c>
      <c r="C74" s="317">
        <f>'[6]Tien 09T-2017'!C74</f>
        <v>1474245557.117</v>
      </c>
      <c r="D74" s="317">
        <v>953639409.76</v>
      </c>
      <c r="E74" s="317">
        <v>520606147.3570001</v>
      </c>
      <c r="F74" s="317">
        <f>'[6]Tien 09T-2017'!F74</f>
        <v>39739145</v>
      </c>
      <c r="G74" s="317">
        <f>'[6]Tien 09T-2017'!G74</f>
        <v>0</v>
      </c>
      <c r="H74" s="317">
        <f>'[6]Tien 09T-2017'!H74</f>
        <v>1434506412.117</v>
      </c>
      <c r="I74" s="317">
        <f>'[6]Tien 09T-2017'!I74</f>
        <v>650686010.117</v>
      </c>
      <c r="J74" s="317">
        <f>'[6]Tien 09T-2017'!J74</f>
        <v>122427292</v>
      </c>
      <c r="K74" s="317">
        <f>'[6]Tien 09T-2017'!K74</f>
        <v>22538859</v>
      </c>
      <c r="L74" s="317">
        <f>'[6]Tien 09T-2017'!L74</f>
        <v>0</v>
      </c>
      <c r="M74" s="317">
        <f>'[6]Tien 09T-2017'!M74</f>
        <v>459708409.117</v>
      </c>
      <c r="N74" s="317">
        <f>'[6]Tien 09T-2017'!N74</f>
        <v>38090383</v>
      </c>
      <c r="O74" s="317">
        <f>'[6]Tien 09T-2017'!O74</f>
        <v>5540492</v>
      </c>
      <c r="P74" s="317">
        <f>'[6]Tien 09T-2017'!P74</f>
        <v>0</v>
      </c>
      <c r="Q74" s="317">
        <f>'[6]Tien 09T-2017'!Q74</f>
        <v>2380575</v>
      </c>
      <c r="R74" s="317">
        <f>'[6]Tien 09T-2017'!R74</f>
        <v>783820402</v>
      </c>
      <c r="S74" s="316">
        <f t="shared" si="22"/>
        <v>1289540261.117</v>
      </c>
      <c r="T74" s="319">
        <f t="shared" si="13"/>
        <v>0.22278971538658654</v>
      </c>
      <c r="U74" s="227">
        <f t="shared" si="14"/>
        <v>505719859.117</v>
      </c>
      <c r="V74" s="332">
        <v>317269502.56</v>
      </c>
      <c r="W74" s="328">
        <f t="shared" si="15"/>
        <v>0.5939756422739102</v>
      </c>
      <c r="X74" s="328">
        <f t="shared" si="16"/>
        <v>0.45359574876820363</v>
      </c>
      <c r="Y74" s="321">
        <f t="shared" si="11"/>
        <v>19</v>
      </c>
      <c r="Z74" s="321">
        <f t="shared" si="12"/>
        <v>42</v>
      </c>
      <c r="AA74" s="320">
        <v>953639409.76</v>
      </c>
      <c r="AB74" s="320">
        <f t="shared" si="17"/>
        <v>520606147.3570001</v>
      </c>
      <c r="AC74" s="321">
        <f t="shared" si="18"/>
        <v>0</v>
      </c>
      <c r="AD74" s="321">
        <f t="shared" si="19"/>
        <v>0</v>
      </c>
      <c r="AE74" s="321">
        <f t="shared" si="20"/>
        <v>0</v>
      </c>
      <c r="AF74" s="321">
        <f t="shared" si="21"/>
        <v>0</v>
      </c>
      <c r="AG74" s="322" t="b">
        <f>B75='[7]Tien 12T-2016'!B77</f>
        <v>1</v>
      </c>
    </row>
    <row r="75" spans="1:33" s="177" customFormat="1" ht="20.25" customHeight="1">
      <c r="A75" s="192">
        <v>62</v>
      </c>
      <c r="B75" s="156" t="str">
        <f>'[6]Tien 09T-2017'!B75</f>
        <v>Vĩnh Phúc</v>
      </c>
      <c r="C75" s="317">
        <f>'[6]Tien 09T-2017'!C75</f>
        <v>619348671</v>
      </c>
      <c r="D75" s="317">
        <v>362983367</v>
      </c>
      <c r="E75" s="317">
        <v>256365304</v>
      </c>
      <c r="F75" s="317">
        <f>'[6]Tien 09T-2017'!F75</f>
        <v>23386691</v>
      </c>
      <c r="G75" s="317">
        <f>'[6]Tien 09T-2017'!G75</f>
        <v>40260136</v>
      </c>
      <c r="H75" s="317">
        <f>'[6]Tien 09T-2017'!H75</f>
        <v>595961980</v>
      </c>
      <c r="I75" s="317">
        <f>'[6]Tien 09T-2017'!I75</f>
        <v>459973894</v>
      </c>
      <c r="J75" s="317">
        <f>'[6]Tien 09T-2017'!J75</f>
        <v>120942999</v>
      </c>
      <c r="K75" s="317">
        <f>'[6]Tien 09T-2017'!K75</f>
        <v>21504490</v>
      </c>
      <c r="L75" s="317">
        <f>'[6]Tien 09T-2017'!L75</f>
        <v>107497</v>
      </c>
      <c r="M75" s="317">
        <f>'[6]Tien 09T-2017'!M75</f>
        <v>282420628</v>
      </c>
      <c r="N75" s="317">
        <f>'[6]Tien 09T-2017'!N75</f>
        <v>20413530</v>
      </c>
      <c r="O75" s="317">
        <f>'[6]Tien 09T-2017'!O75</f>
        <v>5627739</v>
      </c>
      <c r="P75" s="317">
        <f>'[6]Tien 09T-2017'!P75</f>
        <v>8729162</v>
      </c>
      <c r="Q75" s="317">
        <f>'[6]Tien 09T-2017'!Q75</f>
        <v>227849</v>
      </c>
      <c r="R75" s="317">
        <f>'[6]Tien 09T-2017'!R75</f>
        <v>135988086</v>
      </c>
      <c r="S75" s="316">
        <f t="shared" si="22"/>
        <v>453406994</v>
      </c>
      <c r="T75" s="319">
        <f t="shared" si="13"/>
        <v>0.3099197320967959</v>
      </c>
      <c r="U75" s="227">
        <f t="shared" si="14"/>
        <v>317418908</v>
      </c>
      <c r="V75" s="332">
        <v>276891024</v>
      </c>
      <c r="W75" s="328">
        <f>(U75-V75)/V75</f>
        <v>0.14636763378794107</v>
      </c>
      <c r="X75" s="328">
        <f t="shared" si="16"/>
        <v>0.7718175142649201</v>
      </c>
      <c r="Y75" s="321">
        <f t="shared" si="11"/>
        <v>42</v>
      </c>
      <c r="Z75" s="321">
        <f t="shared" si="12"/>
        <v>11</v>
      </c>
      <c r="AA75" s="320">
        <v>362983367</v>
      </c>
      <c r="AB75" s="320">
        <f>C75-AA75</f>
        <v>256365304</v>
      </c>
      <c r="AC75" s="321">
        <f t="shared" si="18"/>
        <v>0</v>
      </c>
      <c r="AD75" s="321">
        <f t="shared" si="19"/>
        <v>0</v>
      </c>
      <c r="AE75" s="321">
        <f t="shared" si="20"/>
        <v>0</v>
      </c>
      <c r="AF75" s="321">
        <f t="shared" si="21"/>
        <v>0</v>
      </c>
      <c r="AG75" s="322" t="b">
        <f>B76='[7]Tien 12T-2016'!B78</f>
        <v>1</v>
      </c>
    </row>
    <row r="76" spans="1:33" s="177" customFormat="1" ht="20.25" customHeight="1">
      <c r="A76" s="190">
        <v>63</v>
      </c>
      <c r="B76" s="156" t="str">
        <f>'[6]Tien 09T-2017'!B76</f>
        <v>Yên Bái</v>
      </c>
      <c r="C76" s="317">
        <f>'[6]Tien 09T-2017'!C76</f>
        <v>178214580</v>
      </c>
      <c r="D76" s="317">
        <v>147186665</v>
      </c>
      <c r="E76" s="317">
        <v>31027915</v>
      </c>
      <c r="F76" s="317">
        <f>'[6]Tien 09T-2017'!F76</f>
        <v>2294794</v>
      </c>
      <c r="G76" s="317">
        <f>'[6]Tien 09T-2017'!G76</f>
        <v>0</v>
      </c>
      <c r="H76" s="317">
        <f>'[6]Tien 09T-2017'!H76</f>
        <v>175919786</v>
      </c>
      <c r="I76" s="317">
        <f>'[6]Tien 09T-2017'!I76</f>
        <v>95784931</v>
      </c>
      <c r="J76" s="317">
        <f>'[6]Tien 09T-2017'!J76</f>
        <v>16139797</v>
      </c>
      <c r="K76" s="317">
        <f>'[6]Tien 09T-2017'!K76</f>
        <v>6959908</v>
      </c>
      <c r="L76" s="317">
        <f>'[6]Tien 09T-2017'!L76</f>
        <v>86893</v>
      </c>
      <c r="M76" s="317">
        <f>'[6]Tien 09T-2017'!M76</f>
        <v>72573533</v>
      </c>
      <c r="N76" s="317">
        <f>'[6]Tien 09T-2017'!N76</f>
        <v>24800</v>
      </c>
      <c r="O76" s="317">
        <f>'[6]Tien 09T-2017'!O76</f>
        <v>0</v>
      </c>
      <c r="P76" s="317">
        <f>'[6]Tien 09T-2017'!P76</f>
        <v>0</v>
      </c>
      <c r="Q76" s="317">
        <f>'[6]Tien 09T-2017'!Q76</f>
        <v>0</v>
      </c>
      <c r="R76" s="317">
        <f>'[6]Tien 09T-2017'!R76</f>
        <v>80134855</v>
      </c>
      <c r="S76" s="316">
        <f>M76+N76+O76+P76+Q76+R76</f>
        <v>152733188</v>
      </c>
      <c r="T76" s="319">
        <f t="shared" si="13"/>
        <v>0.24206937101619877</v>
      </c>
      <c r="U76" s="227">
        <f t="shared" si="14"/>
        <v>72598333</v>
      </c>
      <c r="V76" s="332">
        <v>35506253</v>
      </c>
      <c r="W76" s="328">
        <f>(U76-V76)/V76</f>
        <v>1.0446633160643564</v>
      </c>
      <c r="X76" s="328">
        <f t="shared" si="16"/>
        <v>0.5444807157734947</v>
      </c>
      <c r="Y76" s="321">
        <f t="shared" si="11"/>
        <v>55</v>
      </c>
      <c r="Z76" s="321">
        <f t="shared" si="12"/>
        <v>31</v>
      </c>
      <c r="AA76" s="320">
        <v>147186665</v>
      </c>
      <c r="AB76" s="320">
        <f>C76-AA76</f>
        <v>31027915</v>
      </c>
      <c r="AC76" s="321">
        <f t="shared" si="18"/>
        <v>0</v>
      </c>
      <c r="AD76" s="321">
        <f t="shared" si="19"/>
        <v>0</v>
      </c>
      <c r="AE76" s="321">
        <f t="shared" si="20"/>
        <v>0</v>
      </c>
      <c r="AF76" s="321">
        <f t="shared" si="21"/>
        <v>0</v>
      </c>
      <c r="AG76" s="322" t="b">
        <f>B77='[7]Tien 12T-2016'!B79</f>
        <v>1</v>
      </c>
    </row>
    <row r="77" spans="2:20" ht="15.75">
      <c r="B77" s="372"/>
      <c r="C77" s="372"/>
      <c r="D77" s="372"/>
      <c r="E77" s="372"/>
      <c r="F77" s="229"/>
      <c r="G77" s="229"/>
      <c r="H77" s="147"/>
      <c r="I77" s="147"/>
      <c r="J77" s="147"/>
      <c r="K77" s="147"/>
      <c r="L77" s="147"/>
      <c r="M77" s="147"/>
      <c r="N77" s="147"/>
      <c r="O77" s="147"/>
      <c r="P77" s="365" t="str">
        <f>TT!B8</f>
        <v>Hà Nội, ngày 7 tháng 6 năm 2017</v>
      </c>
      <c r="Q77" s="365"/>
      <c r="R77" s="365"/>
      <c r="S77" s="365"/>
      <c r="T77" s="365"/>
    </row>
    <row r="78" spans="2:18" ht="15.75" customHeight="1">
      <c r="B78" s="180"/>
      <c r="C78" s="354" t="s">
        <v>471</v>
      </c>
      <c r="D78" s="354"/>
      <c r="E78" s="354"/>
      <c r="F78" s="228"/>
      <c r="G78" s="228"/>
      <c r="H78" s="314"/>
      <c r="I78" s="314"/>
      <c r="J78" s="314"/>
      <c r="K78" s="314"/>
      <c r="L78" s="314"/>
      <c r="M78" s="314"/>
      <c r="N78" s="314"/>
      <c r="O78" s="356" t="str">
        <f>TT!B5</f>
        <v>GIÁM ĐỐC</v>
      </c>
      <c r="P78" s="356"/>
      <c r="Q78" s="356"/>
      <c r="R78" s="356"/>
    </row>
    <row r="79" spans="2:18" ht="15.75">
      <c r="B79" s="180"/>
      <c r="C79" s="314"/>
      <c r="D79" s="314"/>
      <c r="E79" s="314"/>
      <c r="F79" s="314"/>
      <c r="G79" s="314"/>
      <c r="H79" s="314"/>
      <c r="I79" s="314"/>
      <c r="J79" s="314"/>
      <c r="K79" s="314"/>
      <c r="L79" s="314"/>
      <c r="M79" s="314"/>
      <c r="N79" s="314"/>
      <c r="O79" s="318"/>
      <c r="P79" s="318"/>
      <c r="Q79" s="318"/>
      <c r="R79" s="318"/>
    </row>
    <row r="80" spans="2:18" ht="15.75">
      <c r="B80" s="180"/>
      <c r="C80" s="314"/>
      <c r="D80" s="314"/>
      <c r="E80" s="314"/>
      <c r="F80" s="314"/>
      <c r="G80" s="314"/>
      <c r="H80" s="314"/>
      <c r="I80" s="314"/>
      <c r="J80" s="314"/>
      <c r="K80" s="314"/>
      <c r="L80" s="314"/>
      <c r="M80" s="314"/>
      <c r="N80" s="314"/>
      <c r="O80" s="318"/>
      <c r="P80" s="318"/>
      <c r="Q80" s="318"/>
      <c r="R80" s="318"/>
    </row>
    <row r="81" spans="2:18" ht="15.75">
      <c r="B81" s="180"/>
      <c r="C81" s="314"/>
      <c r="D81" s="314"/>
      <c r="E81" s="314"/>
      <c r="F81" s="314"/>
      <c r="G81" s="314"/>
      <c r="H81" s="314"/>
      <c r="I81" s="314"/>
      <c r="J81" s="314"/>
      <c r="K81" s="314"/>
      <c r="L81" s="314"/>
      <c r="M81" s="314"/>
      <c r="N81" s="314"/>
      <c r="O81" s="318"/>
      <c r="P81" s="318"/>
      <c r="Q81" s="318"/>
      <c r="R81" s="318"/>
    </row>
    <row r="82" spans="2:18" ht="15.75">
      <c r="B82" s="180"/>
      <c r="C82" s="314"/>
      <c r="D82" s="314"/>
      <c r="E82" s="314"/>
      <c r="F82" s="314"/>
      <c r="G82" s="314"/>
      <c r="H82" s="314"/>
      <c r="I82" s="314"/>
      <c r="J82" s="314"/>
      <c r="K82" s="314"/>
      <c r="L82" s="314"/>
      <c r="M82" s="314"/>
      <c r="N82" s="314"/>
      <c r="O82" s="318"/>
      <c r="P82" s="318"/>
      <c r="Q82" s="318"/>
      <c r="R82" s="318"/>
    </row>
    <row r="83" spans="2:18" ht="11.25" customHeight="1">
      <c r="B83" s="180"/>
      <c r="C83" s="314"/>
      <c r="D83" s="314"/>
      <c r="E83" s="314"/>
      <c r="F83" s="314"/>
      <c r="G83" s="314"/>
      <c r="H83" s="314"/>
      <c r="I83" s="314"/>
      <c r="J83" s="314"/>
      <c r="K83" s="314"/>
      <c r="L83" s="314"/>
      <c r="M83" s="314"/>
      <c r="N83" s="314"/>
      <c r="O83" s="318"/>
      <c r="P83" s="318"/>
      <c r="Q83" s="318"/>
      <c r="R83" s="318"/>
    </row>
    <row r="84" spans="2:18" ht="15.75">
      <c r="B84" s="180"/>
      <c r="C84" s="314"/>
      <c r="D84" s="314"/>
      <c r="E84" s="314"/>
      <c r="F84" s="314"/>
      <c r="G84" s="314"/>
      <c r="H84" s="314"/>
      <c r="I84" s="314"/>
      <c r="J84" s="314"/>
      <c r="K84" s="314"/>
      <c r="L84" s="314"/>
      <c r="M84" s="314"/>
      <c r="N84" s="314"/>
      <c r="O84" s="318"/>
      <c r="P84" s="318"/>
      <c r="Q84" s="318"/>
      <c r="R84" s="318"/>
    </row>
    <row r="85" spans="2:18" ht="15.75">
      <c r="B85" s="180"/>
      <c r="C85" s="354" t="str">
        <f>TT!B7</f>
        <v>Đinh Nam Hải</v>
      </c>
      <c r="D85" s="354"/>
      <c r="E85" s="354"/>
      <c r="F85" s="228"/>
      <c r="G85" s="228"/>
      <c r="H85" s="314"/>
      <c r="I85" s="314"/>
      <c r="J85" s="314"/>
      <c r="K85" s="314"/>
      <c r="L85" s="314"/>
      <c r="M85" s="314"/>
      <c r="N85" s="314"/>
      <c r="O85" s="356" t="str">
        <f>TT!B6</f>
        <v>Lê Anh Tuấn</v>
      </c>
      <c r="P85" s="356"/>
      <c r="Q85" s="356"/>
      <c r="R85" s="356"/>
    </row>
    <row r="86" ht="12.75">
      <c r="B86" s="180"/>
    </row>
    <row r="87" spans="3:19" ht="12.75">
      <c r="C87" s="320"/>
      <c r="D87" s="320"/>
      <c r="E87" s="320"/>
      <c r="F87" s="320"/>
      <c r="G87" s="320"/>
      <c r="H87" s="320"/>
      <c r="I87" s="320"/>
      <c r="J87" s="320"/>
      <c r="K87" s="320"/>
      <c r="L87" s="320"/>
      <c r="M87" s="320"/>
      <c r="N87" s="320"/>
      <c r="O87" s="320"/>
      <c r="P87" s="320"/>
      <c r="Q87" s="320"/>
      <c r="R87" s="320"/>
      <c r="S87" s="320"/>
    </row>
    <row r="88" spans="3:19" ht="12.75">
      <c r="C88" s="321"/>
      <c r="D88" s="321"/>
      <c r="E88" s="321"/>
      <c r="F88" s="321"/>
      <c r="G88" s="321"/>
      <c r="H88" s="321"/>
      <c r="I88" s="321"/>
      <c r="J88" s="321"/>
      <c r="K88" s="321"/>
      <c r="L88" s="321"/>
      <c r="M88" s="321"/>
      <c r="N88" s="321"/>
      <c r="O88" s="321"/>
      <c r="P88" s="321"/>
      <c r="Q88" s="321"/>
      <c r="R88" s="321"/>
      <c r="S88" s="321"/>
    </row>
  </sheetData>
  <sheetProtection/>
  <mergeCells count="46">
    <mergeCell ref="X7:X11"/>
    <mergeCell ref="Y7:Y11"/>
    <mergeCell ref="Z7:Z11"/>
    <mergeCell ref="AA7:AA11"/>
    <mergeCell ref="O78:R78"/>
    <mergeCell ref="D9:D11"/>
    <mergeCell ref="E9:E11"/>
    <mergeCell ref="I9:I11"/>
    <mergeCell ref="B77:E77"/>
    <mergeCell ref="A12:B12"/>
    <mergeCell ref="P77:T77"/>
    <mergeCell ref="A3:T3"/>
    <mergeCell ref="A5:T5"/>
    <mergeCell ref="H7:R7"/>
    <mergeCell ref="S7:S11"/>
    <mergeCell ref="H8:H11"/>
    <mergeCell ref="A7:A11"/>
    <mergeCell ref="A4:T4"/>
    <mergeCell ref="Q10:Q11"/>
    <mergeCell ref="I8:Q8"/>
    <mergeCell ref="B1:H1"/>
    <mergeCell ref="B2:H2"/>
    <mergeCell ref="Q6:T6"/>
    <mergeCell ref="O10:O11"/>
    <mergeCell ref="K10:K11"/>
    <mergeCell ref="M10:M11"/>
    <mergeCell ref="J9:Q9"/>
    <mergeCell ref="C8:C11"/>
    <mergeCell ref="B7:B11"/>
    <mergeCell ref="J10:J11"/>
    <mergeCell ref="D8:E8"/>
    <mergeCell ref="R8:R11"/>
    <mergeCell ref="G7:G11"/>
    <mergeCell ref="P10:P11"/>
    <mergeCell ref="N10:N11"/>
    <mergeCell ref="L10:L11"/>
    <mergeCell ref="AB7:AB11"/>
    <mergeCell ref="V7:V11"/>
    <mergeCell ref="W7:W11"/>
    <mergeCell ref="C85:E85"/>
    <mergeCell ref="O85:R85"/>
    <mergeCell ref="T7:T11"/>
    <mergeCell ref="C7:E7"/>
    <mergeCell ref="F7:F11"/>
    <mergeCell ref="C78:E78"/>
    <mergeCell ref="U7:U11"/>
  </mergeCells>
  <printOptions/>
  <pageMargins left="0.27" right="0.2362204724409449" top="0.4724409448818898" bottom="0.5511811023622047" header="0.31496062992125984" footer="0.31496062992125984"/>
  <pageSetup horizontalDpi="600" verticalDpi="600" orientation="landscape" paperSize="9" r:id="rId2"/>
  <headerFooter differentFirst="1"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00B0F0"/>
  </sheetPr>
  <dimension ref="A1:AC90"/>
  <sheetViews>
    <sheetView zoomScaleSheetLayoutView="100" workbookViewId="0" topLeftCell="A13">
      <selection activeCell="C16" sqref="C16:T16"/>
    </sheetView>
  </sheetViews>
  <sheetFormatPr defaultColWidth="9.00390625" defaultRowHeight="15.75"/>
  <cols>
    <col min="1" max="1" width="2.50390625" style="174" customWidth="1"/>
    <col min="2" max="2" width="10.25390625" style="174" customWidth="1"/>
    <col min="3" max="3" width="6.625" style="174" customWidth="1"/>
    <col min="4" max="5" width="6.25390625" style="174" customWidth="1"/>
    <col min="6" max="6" width="6.625" style="174" customWidth="1"/>
    <col min="7" max="7" width="6.50390625" style="174" customWidth="1"/>
    <col min="8" max="8" width="5.625" style="174" customWidth="1"/>
    <col min="9" max="9" width="6.25390625" style="174" customWidth="1"/>
    <col min="10" max="10" width="5.125" style="174" customWidth="1"/>
    <col min="11" max="11" width="5.875" style="174" customWidth="1"/>
    <col min="12" max="12" width="4.75390625" style="174" customWidth="1"/>
    <col min="13" max="13" width="6.25390625" style="174" customWidth="1"/>
    <col min="14" max="14" width="6.50390625" style="174" customWidth="1"/>
    <col min="15" max="15" width="5.50390625" style="174" customWidth="1"/>
    <col min="16" max="16" width="6.375" style="174" customWidth="1"/>
    <col min="17" max="17" width="6.25390625" style="174" customWidth="1"/>
    <col min="18" max="18" width="4.50390625" style="174" customWidth="1"/>
    <col min="19" max="19" width="5.75390625" style="174" customWidth="1"/>
    <col min="20" max="20" width="6.375" style="174" customWidth="1"/>
    <col min="21" max="22" width="5.625" style="174" customWidth="1"/>
    <col min="23" max="29" width="9.00390625" style="174" hidden="1" customWidth="1"/>
    <col min="30" max="16384" width="9.00390625" style="174" customWidth="1"/>
  </cols>
  <sheetData>
    <row r="1" spans="2:8" ht="18.75" customHeight="1">
      <c r="B1" s="373" t="s">
        <v>374</v>
      </c>
      <c r="C1" s="373"/>
      <c r="D1" s="373"/>
      <c r="E1" s="373"/>
      <c r="F1" s="373"/>
      <c r="G1" s="373"/>
      <c r="H1" s="373"/>
    </row>
    <row r="2" spans="2:8" ht="31.5" customHeight="1">
      <c r="B2" s="374" t="s">
        <v>375</v>
      </c>
      <c r="C2" s="374"/>
      <c r="D2" s="374"/>
      <c r="E2" s="374"/>
      <c r="F2" s="374"/>
      <c r="G2" s="374"/>
      <c r="H2" s="374"/>
    </row>
    <row r="3" spans="1:13" ht="6" customHeight="1">
      <c r="A3" s="395"/>
      <c r="B3" s="395"/>
      <c r="C3" s="395"/>
      <c r="D3" s="395"/>
      <c r="E3" s="395"/>
      <c r="F3" s="395"/>
      <c r="G3" s="395"/>
      <c r="H3" s="395"/>
      <c r="I3" s="395"/>
      <c r="J3" s="395"/>
      <c r="M3" s="175"/>
    </row>
    <row r="4" spans="1:22" ht="22.5" customHeight="1">
      <c r="A4" s="359" t="s">
        <v>380</v>
      </c>
      <c r="B4" s="361"/>
      <c r="C4" s="361"/>
      <c r="D4" s="361"/>
      <c r="E4" s="361"/>
      <c r="F4" s="361"/>
      <c r="G4" s="361"/>
      <c r="H4" s="361"/>
      <c r="I4" s="361"/>
      <c r="J4" s="361"/>
      <c r="K4" s="361"/>
      <c r="L4" s="361"/>
      <c r="M4" s="361"/>
      <c r="N4" s="361"/>
      <c r="O4" s="361"/>
      <c r="P4" s="361"/>
      <c r="Q4" s="361"/>
      <c r="R4" s="361"/>
      <c r="S4" s="361"/>
      <c r="T4" s="361"/>
      <c r="U4" s="361"/>
      <c r="V4" s="361"/>
    </row>
    <row r="5" spans="1:22" ht="22.5" customHeight="1">
      <c r="A5" s="361"/>
      <c r="B5" s="361"/>
      <c r="C5" s="361"/>
      <c r="D5" s="361"/>
      <c r="E5" s="361"/>
      <c r="F5" s="361"/>
      <c r="G5" s="361"/>
      <c r="H5" s="361"/>
      <c r="I5" s="361"/>
      <c r="J5" s="361"/>
      <c r="K5" s="361"/>
      <c r="L5" s="361"/>
      <c r="M5" s="361"/>
      <c r="N5" s="361"/>
      <c r="O5" s="361"/>
      <c r="P5" s="361"/>
      <c r="Q5" s="361"/>
      <c r="R5" s="361"/>
      <c r="S5" s="361"/>
      <c r="T5" s="361"/>
      <c r="U5" s="361"/>
      <c r="V5" s="361"/>
    </row>
    <row r="6" spans="1:22" ht="13.5" customHeight="1">
      <c r="A6" s="361"/>
      <c r="B6" s="361"/>
      <c r="C6" s="361"/>
      <c r="D6" s="361"/>
      <c r="E6" s="361"/>
      <c r="F6" s="361"/>
      <c r="G6" s="361"/>
      <c r="H6" s="361"/>
      <c r="I6" s="361"/>
      <c r="J6" s="361"/>
      <c r="K6" s="361"/>
      <c r="L6" s="361"/>
      <c r="M6" s="361"/>
      <c r="N6" s="361"/>
      <c r="O6" s="361"/>
      <c r="P6" s="361"/>
      <c r="Q6" s="361"/>
      <c r="R6" s="361"/>
      <c r="S6" s="361"/>
      <c r="T6" s="361"/>
      <c r="U6" s="361"/>
      <c r="V6" s="361"/>
    </row>
    <row r="7" spans="1:22" ht="15.75" customHeight="1">
      <c r="A7" s="186"/>
      <c r="B7" s="186"/>
      <c r="C7" s="186"/>
      <c r="D7" s="186"/>
      <c r="E7" s="186"/>
      <c r="F7" s="186"/>
      <c r="G7" s="186"/>
      <c r="H7" s="186"/>
      <c r="I7" s="186"/>
      <c r="J7" s="186"/>
      <c r="K7" s="186"/>
      <c r="L7" s="186"/>
      <c r="M7" s="186"/>
      <c r="N7" s="186"/>
      <c r="O7" s="186"/>
      <c r="P7" s="186"/>
      <c r="Q7" s="186"/>
      <c r="R7" s="186"/>
      <c r="S7" s="186"/>
      <c r="T7" s="379" t="s">
        <v>305</v>
      </c>
      <c r="U7" s="379"/>
      <c r="V7" s="379"/>
    </row>
    <row r="8" spans="1:29" ht="15" customHeight="1">
      <c r="A8" s="371" t="s">
        <v>58</v>
      </c>
      <c r="B8" s="371" t="s">
        <v>32</v>
      </c>
      <c r="C8" s="358" t="s">
        <v>306</v>
      </c>
      <c r="D8" s="358"/>
      <c r="E8" s="358"/>
      <c r="F8" s="357" t="s">
        <v>307</v>
      </c>
      <c r="G8" s="357"/>
      <c r="H8" s="357"/>
      <c r="I8" s="357"/>
      <c r="J8" s="357"/>
      <c r="K8" s="357"/>
      <c r="L8" s="357"/>
      <c r="M8" s="357"/>
      <c r="N8" s="357"/>
      <c r="O8" s="357"/>
      <c r="P8" s="357"/>
      <c r="Q8" s="357"/>
      <c r="R8" s="357"/>
      <c r="S8" s="357"/>
      <c r="T8" s="358" t="s">
        <v>308</v>
      </c>
      <c r="U8" s="358" t="s">
        <v>309</v>
      </c>
      <c r="V8" s="358" t="s">
        <v>310</v>
      </c>
      <c r="Y8" s="381" t="s">
        <v>311</v>
      </c>
      <c r="Z8" s="382"/>
      <c r="AA8" s="382"/>
      <c r="AB8" s="382"/>
      <c r="AC8" s="383"/>
    </row>
    <row r="9" spans="1:29" ht="33" customHeight="1">
      <c r="A9" s="371"/>
      <c r="B9" s="371"/>
      <c r="C9" s="358" t="s">
        <v>312</v>
      </c>
      <c r="D9" s="358" t="s">
        <v>7</v>
      </c>
      <c r="E9" s="358"/>
      <c r="F9" s="357" t="s">
        <v>313</v>
      </c>
      <c r="G9" s="357"/>
      <c r="H9" s="357"/>
      <c r="I9" s="357"/>
      <c r="J9" s="357"/>
      <c r="K9" s="357"/>
      <c r="L9" s="357"/>
      <c r="M9" s="357"/>
      <c r="N9" s="357"/>
      <c r="O9" s="357"/>
      <c r="P9" s="357" t="s">
        <v>314</v>
      </c>
      <c r="Q9" s="357"/>
      <c r="R9" s="357"/>
      <c r="S9" s="357"/>
      <c r="T9" s="358"/>
      <c r="U9" s="358"/>
      <c r="V9" s="358"/>
      <c r="Y9" s="384"/>
      <c r="Z9" s="385"/>
      <c r="AA9" s="385"/>
      <c r="AB9" s="385"/>
      <c r="AC9" s="386"/>
    </row>
    <row r="10" spans="1:29" ht="15" customHeight="1">
      <c r="A10" s="371"/>
      <c r="B10" s="371"/>
      <c r="C10" s="358"/>
      <c r="D10" s="358"/>
      <c r="E10" s="358"/>
      <c r="F10" s="358" t="s">
        <v>315</v>
      </c>
      <c r="G10" s="369" t="s">
        <v>7</v>
      </c>
      <c r="H10" s="370"/>
      <c r="I10" s="370"/>
      <c r="J10" s="370"/>
      <c r="K10" s="370"/>
      <c r="L10" s="370"/>
      <c r="M10" s="370"/>
      <c r="N10" s="370"/>
      <c r="O10" s="380"/>
      <c r="P10" s="358" t="s">
        <v>17</v>
      </c>
      <c r="Q10" s="358" t="s">
        <v>7</v>
      </c>
      <c r="R10" s="358"/>
      <c r="S10" s="358"/>
      <c r="T10" s="358"/>
      <c r="U10" s="358"/>
      <c r="V10" s="358"/>
      <c r="Y10" s="387"/>
      <c r="Z10" s="388"/>
      <c r="AA10" s="388"/>
      <c r="AB10" s="388"/>
      <c r="AC10" s="389"/>
    </row>
    <row r="11" spans="1:29" ht="15" customHeight="1">
      <c r="A11" s="371"/>
      <c r="B11" s="371"/>
      <c r="C11" s="358"/>
      <c r="D11" s="366" t="s">
        <v>316</v>
      </c>
      <c r="E11" s="366" t="s">
        <v>317</v>
      </c>
      <c r="F11" s="358"/>
      <c r="G11" s="358" t="s">
        <v>318</v>
      </c>
      <c r="H11" s="378" t="s">
        <v>319</v>
      </c>
      <c r="I11" s="378"/>
      <c r="J11" s="378"/>
      <c r="K11" s="378"/>
      <c r="L11" s="376"/>
      <c r="M11" s="393" t="s">
        <v>320</v>
      </c>
      <c r="N11" s="378"/>
      <c r="O11" s="376"/>
      <c r="P11" s="358"/>
      <c r="Q11" s="390" t="s">
        <v>321</v>
      </c>
      <c r="R11" s="390" t="s">
        <v>322</v>
      </c>
      <c r="S11" s="366" t="s">
        <v>323</v>
      </c>
      <c r="T11" s="358"/>
      <c r="U11" s="358"/>
      <c r="V11" s="358"/>
      <c r="Y11" s="390" t="s">
        <v>324</v>
      </c>
      <c r="Z11" s="390" t="s">
        <v>325</v>
      </c>
      <c r="AA11" s="390" t="s">
        <v>326</v>
      </c>
      <c r="AB11" s="390" t="s">
        <v>327</v>
      </c>
      <c r="AC11" s="390" t="s">
        <v>328</v>
      </c>
    </row>
    <row r="12" spans="1:29" ht="12.75" customHeight="1">
      <c r="A12" s="371"/>
      <c r="B12" s="371"/>
      <c r="C12" s="358"/>
      <c r="D12" s="367"/>
      <c r="E12" s="367"/>
      <c r="F12" s="358"/>
      <c r="G12" s="358"/>
      <c r="H12" s="380" t="s">
        <v>329</v>
      </c>
      <c r="I12" s="358" t="s">
        <v>330</v>
      </c>
      <c r="J12" s="358" t="s">
        <v>331</v>
      </c>
      <c r="K12" s="358" t="s">
        <v>332</v>
      </c>
      <c r="L12" s="358" t="s">
        <v>333</v>
      </c>
      <c r="M12" s="366" t="s">
        <v>334</v>
      </c>
      <c r="N12" s="357" t="s">
        <v>335</v>
      </c>
      <c r="O12" s="357" t="s">
        <v>336</v>
      </c>
      <c r="P12" s="358"/>
      <c r="Q12" s="391"/>
      <c r="R12" s="391"/>
      <c r="S12" s="367"/>
      <c r="T12" s="358"/>
      <c r="U12" s="358"/>
      <c r="V12" s="358"/>
      <c r="Y12" s="391"/>
      <c r="Z12" s="391"/>
      <c r="AA12" s="391"/>
      <c r="AB12" s="391"/>
      <c r="AC12" s="391"/>
    </row>
    <row r="13" spans="1:29" ht="123.75" customHeight="1">
      <c r="A13" s="371"/>
      <c r="B13" s="371"/>
      <c r="C13" s="358"/>
      <c r="D13" s="368"/>
      <c r="E13" s="368"/>
      <c r="F13" s="358"/>
      <c r="G13" s="358"/>
      <c r="H13" s="380"/>
      <c r="I13" s="358"/>
      <c r="J13" s="358"/>
      <c r="K13" s="358"/>
      <c r="L13" s="358"/>
      <c r="M13" s="368"/>
      <c r="N13" s="357"/>
      <c r="O13" s="357"/>
      <c r="P13" s="358"/>
      <c r="Q13" s="392"/>
      <c r="R13" s="392"/>
      <c r="S13" s="368"/>
      <c r="T13" s="358"/>
      <c r="U13" s="358"/>
      <c r="V13" s="358"/>
      <c r="Y13" s="392"/>
      <c r="Z13" s="392"/>
      <c r="AA13" s="392"/>
      <c r="AB13" s="392"/>
      <c r="AC13" s="392"/>
    </row>
    <row r="14" spans="1:29" ht="13.5" customHeight="1">
      <c r="A14" s="363" t="s">
        <v>6</v>
      </c>
      <c r="B14" s="364"/>
      <c r="C14" s="138" t="s">
        <v>24</v>
      </c>
      <c r="D14" s="187">
        <v>2</v>
      </c>
      <c r="E14" s="138" t="s">
        <v>26</v>
      </c>
      <c r="F14" s="138" t="s">
        <v>33</v>
      </c>
      <c r="G14" s="187">
        <v>5</v>
      </c>
      <c r="H14" s="138" t="s">
        <v>35</v>
      </c>
      <c r="I14" s="138" t="s">
        <v>36</v>
      </c>
      <c r="J14" s="187">
        <v>8</v>
      </c>
      <c r="K14" s="138" t="s">
        <v>38</v>
      </c>
      <c r="L14" s="138" t="s">
        <v>51</v>
      </c>
      <c r="M14" s="187">
        <v>11</v>
      </c>
      <c r="N14" s="138" t="s">
        <v>54</v>
      </c>
      <c r="O14" s="138" t="s">
        <v>55</v>
      </c>
      <c r="P14" s="187">
        <v>14</v>
      </c>
      <c r="Q14" s="138" t="s">
        <v>59</v>
      </c>
      <c r="R14" s="138" t="s">
        <v>60</v>
      </c>
      <c r="S14" s="187">
        <v>17</v>
      </c>
      <c r="T14" s="138" t="s">
        <v>62</v>
      </c>
      <c r="U14" s="138" t="s">
        <v>63</v>
      </c>
      <c r="V14" s="187">
        <v>20</v>
      </c>
      <c r="Y14" s="176"/>
      <c r="Z14" s="176"/>
      <c r="AA14" s="176"/>
      <c r="AB14" s="176"/>
      <c r="AC14" s="176"/>
    </row>
    <row r="15" spans="1:29" ht="13.5" customHeight="1">
      <c r="A15" s="214"/>
      <c r="B15" s="188" t="s">
        <v>383</v>
      </c>
      <c r="C15" s="224">
        <f>C16+C17</f>
        <v>709605</v>
      </c>
      <c r="D15" s="224">
        <f aca="true" t="shared" si="0" ref="D15:T15">D16+D17</f>
        <v>248189</v>
      </c>
      <c r="E15" s="224">
        <f t="shared" si="0"/>
        <v>461416</v>
      </c>
      <c r="F15" s="224">
        <f t="shared" si="0"/>
        <v>559070</v>
      </c>
      <c r="G15" s="224">
        <f t="shared" si="0"/>
        <v>404526</v>
      </c>
      <c r="H15" s="224">
        <f t="shared" si="0"/>
        <v>13425</v>
      </c>
      <c r="I15" s="224">
        <f t="shared" si="0"/>
        <v>365204</v>
      </c>
      <c r="J15" s="224">
        <f t="shared" si="0"/>
        <v>8153</v>
      </c>
      <c r="K15" s="224">
        <f t="shared" si="0"/>
        <v>15562</v>
      </c>
      <c r="L15" s="224">
        <f t="shared" si="0"/>
        <v>2182</v>
      </c>
      <c r="M15" s="224">
        <f t="shared" si="0"/>
        <v>154544</v>
      </c>
      <c r="N15" s="224">
        <f t="shared" si="0"/>
        <v>146462</v>
      </c>
      <c r="O15" s="224">
        <f t="shared" si="0"/>
        <v>8082</v>
      </c>
      <c r="P15" s="224">
        <f t="shared" si="0"/>
        <v>150535</v>
      </c>
      <c r="Q15" s="224">
        <f t="shared" si="0"/>
        <v>111664</v>
      </c>
      <c r="R15" s="224">
        <f t="shared" si="0"/>
        <v>557</v>
      </c>
      <c r="S15" s="224">
        <f t="shared" si="0"/>
        <v>38314</v>
      </c>
      <c r="T15" s="224">
        <f t="shared" si="0"/>
        <v>305079</v>
      </c>
      <c r="U15" s="189">
        <f>G15/F15</f>
        <v>0.7235694993471301</v>
      </c>
      <c r="V15" s="189">
        <f>F15/C15</f>
        <v>0.7878608521642322</v>
      </c>
      <c r="Y15" s="176"/>
      <c r="Z15" s="176"/>
      <c r="AA15" s="176"/>
      <c r="AB15" s="176"/>
      <c r="AC15" s="176"/>
    </row>
    <row r="16" spans="1:29" ht="13.5" customHeight="1">
      <c r="A16" s="214"/>
      <c r="B16" s="188" t="s">
        <v>384</v>
      </c>
      <c r="C16" s="225">
        <v>1025</v>
      </c>
      <c r="D16" s="226">
        <v>658</v>
      </c>
      <c r="E16" s="225">
        <v>367</v>
      </c>
      <c r="F16" s="225">
        <v>943</v>
      </c>
      <c r="G16" s="226">
        <v>707</v>
      </c>
      <c r="H16" s="225">
        <v>15</v>
      </c>
      <c r="I16" s="225">
        <v>244</v>
      </c>
      <c r="J16" s="226">
        <v>403</v>
      </c>
      <c r="K16" s="225">
        <v>43</v>
      </c>
      <c r="L16" s="225">
        <v>2</v>
      </c>
      <c r="M16" s="226">
        <v>236</v>
      </c>
      <c r="N16" s="225">
        <v>176</v>
      </c>
      <c r="O16" s="225">
        <v>60</v>
      </c>
      <c r="P16" s="226">
        <v>82</v>
      </c>
      <c r="Q16" s="225">
        <v>82</v>
      </c>
      <c r="R16" s="225">
        <v>0</v>
      </c>
      <c r="S16" s="226">
        <v>0</v>
      </c>
      <c r="T16" s="225">
        <f>P16+M16</f>
        <v>318</v>
      </c>
      <c r="U16" s="189">
        <f>G16/F16</f>
        <v>0.7497348886532343</v>
      </c>
      <c r="V16" s="189">
        <f>F16/C16</f>
        <v>0.92</v>
      </c>
      <c r="Y16" s="176"/>
      <c r="Z16" s="176"/>
      <c r="AA16" s="176"/>
      <c r="AB16" s="176"/>
      <c r="AC16" s="176"/>
    </row>
    <row r="17" spans="1:29" s="177" customFormat="1" ht="17.25" customHeight="1">
      <c r="A17" s="178"/>
      <c r="B17" s="188" t="s">
        <v>365</v>
      </c>
      <c r="C17" s="223">
        <f aca="true" t="shared" si="1" ref="C17:T17">SUM(C18:C80)</f>
        <v>708580</v>
      </c>
      <c r="D17" s="223">
        <f t="shared" si="1"/>
        <v>247531</v>
      </c>
      <c r="E17" s="223">
        <f t="shared" si="1"/>
        <v>461049</v>
      </c>
      <c r="F17" s="223">
        <f t="shared" si="1"/>
        <v>558127</v>
      </c>
      <c r="G17" s="223">
        <f t="shared" si="1"/>
        <v>403819</v>
      </c>
      <c r="H17" s="223">
        <f t="shared" si="1"/>
        <v>13410</v>
      </c>
      <c r="I17" s="223">
        <f t="shared" si="1"/>
        <v>364960</v>
      </c>
      <c r="J17" s="223">
        <f t="shared" si="1"/>
        <v>7750</v>
      </c>
      <c r="K17" s="223">
        <f t="shared" si="1"/>
        <v>15519</v>
      </c>
      <c r="L17" s="223">
        <f t="shared" si="1"/>
        <v>2180</v>
      </c>
      <c r="M17" s="223">
        <f t="shared" si="1"/>
        <v>154308</v>
      </c>
      <c r="N17" s="223">
        <f t="shared" si="1"/>
        <v>146286</v>
      </c>
      <c r="O17" s="223">
        <f t="shared" si="1"/>
        <v>8022</v>
      </c>
      <c r="P17" s="223">
        <f t="shared" si="1"/>
        <v>150453</v>
      </c>
      <c r="Q17" s="223">
        <f t="shared" si="1"/>
        <v>111582</v>
      </c>
      <c r="R17" s="223">
        <f t="shared" si="1"/>
        <v>557</v>
      </c>
      <c r="S17" s="223">
        <f t="shared" si="1"/>
        <v>38314</v>
      </c>
      <c r="T17" s="223">
        <f t="shared" si="1"/>
        <v>304761</v>
      </c>
      <c r="U17" s="189">
        <f>G17/F17</f>
        <v>0.7235252908388234</v>
      </c>
      <c r="V17" s="189">
        <f>F17/C17</f>
        <v>0.7876697056083999</v>
      </c>
      <c r="Y17" s="179">
        <f aca="true" t="shared" si="2" ref="Y17:Y48">C17-H17</f>
        <v>695170</v>
      </c>
      <c r="Z17" s="179">
        <f aca="true" t="shared" si="3" ref="Z17:Z48">I17+J17+L17+N17+O17</f>
        <v>529198</v>
      </c>
      <c r="AA17" s="179">
        <f aca="true" t="shared" si="4" ref="AA17:AA48">I17+J17+L17</f>
        <v>374890</v>
      </c>
      <c r="AB17" s="189">
        <f aca="true" t="shared" si="5" ref="AB17:AB48">Z17/Y17</f>
        <v>0.761249766244228</v>
      </c>
      <c r="AC17" s="189">
        <f aca="true" t="shared" si="6" ref="AC17:AC48">AA17/Z17</f>
        <v>0.7084115964157083</v>
      </c>
    </row>
    <row r="18" spans="1:29" s="177" customFormat="1" ht="13.5" customHeight="1">
      <c r="A18" s="190">
        <v>1</v>
      </c>
      <c r="B18" s="156" t="str">
        <f>'[1]TH Viec 06'!B13</f>
        <v>An Giang</v>
      </c>
      <c r="C18" s="158">
        <f>'[1]TH Viec 06'!C13</f>
        <v>13658</v>
      </c>
      <c r="D18" s="158">
        <f>'[1]TH Viec 06'!D13</f>
        <v>3536</v>
      </c>
      <c r="E18" s="158">
        <f>'[1]TH Viec 06'!E13</f>
        <v>10122</v>
      </c>
      <c r="F18" s="158">
        <f>'[1]TH Viec 06'!F13</f>
        <v>11920</v>
      </c>
      <c r="G18" s="158">
        <f>'[1]TH Viec 06'!G13</f>
        <v>8168</v>
      </c>
      <c r="H18" s="158">
        <f>'[1]TH Viec 06'!H13</f>
        <v>267</v>
      </c>
      <c r="I18" s="158">
        <f>'[1]TH Viec 06'!I13</f>
        <v>7048</v>
      </c>
      <c r="J18" s="158">
        <f>'[1]TH Viec 06'!J13</f>
        <v>131</v>
      </c>
      <c r="K18" s="158">
        <f>'[1]TH Viec 06'!K13</f>
        <v>705</v>
      </c>
      <c r="L18" s="158">
        <f>'[1]TH Viec 06'!L13</f>
        <v>17</v>
      </c>
      <c r="M18" s="158">
        <f>'[1]TH Viec 06'!M13</f>
        <v>3752</v>
      </c>
      <c r="N18" s="158">
        <f>'[1]TH Viec 06'!P13</f>
        <v>3637</v>
      </c>
      <c r="O18" s="158">
        <f>'[1]TH Viec 06'!Q13</f>
        <v>115</v>
      </c>
      <c r="P18" s="158">
        <f>'[1]TH Viec 06'!R13</f>
        <v>1738</v>
      </c>
      <c r="Q18" s="158">
        <f>'[1]TH Viec 06'!S13</f>
        <v>1410</v>
      </c>
      <c r="R18" s="158">
        <f>'[1]TH Viec 06'!T13</f>
        <v>14</v>
      </c>
      <c r="S18" s="158">
        <f>'[1]TH Viec 06'!U13</f>
        <v>314</v>
      </c>
      <c r="T18" s="158">
        <f>'[1]TH Viec 06'!V13</f>
        <v>5490</v>
      </c>
      <c r="U18" s="191">
        <f>'[1]TH Viec 06'!W13</f>
        <v>0.6852348993288591</v>
      </c>
      <c r="V18" s="191">
        <f>'[1]TH Viec 06'!X13</f>
        <v>0.872748572265339</v>
      </c>
      <c r="Y18" s="179">
        <f t="shared" si="2"/>
        <v>13391</v>
      </c>
      <c r="Z18" s="179">
        <f t="shared" si="3"/>
        <v>10948</v>
      </c>
      <c r="AA18" s="179">
        <f t="shared" si="4"/>
        <v>7196</v>
      </c>
      <c r="AB18" s="189">
        <f t="shared" si="5"/>
        <v>0.8175640355462624</v>
      </c>
      <c r="AC18" s="189">
        <f t="shared" si="6"/>
        <v>0.6572890025575447</v>
      </c>
    </row>
    <row r="19" spans="1:29" s="177" customFormat="1" ht="13.5" customHeight="1">
      <c r="A19" s="192">
        <v>2</v>
      </c>
      <c r="B19" s="156" t="str">
        <f>'[1]TH Viec 06'!B14</f>
        <v>Bạc Liêu</v>
      </c>
      <c r="C19" s="158">
        <f>'[1]TH Viec 06'!C14</f>
        <v>9848</v>
      </c>
      <c r="D19" s="158">
        <f>'[1]TH Viec 06'!D14</f>
        <v>3102</v>
      </c>
      <c r="E19" s="158">
        <f>'[1]TH Viec 06'!E14</f>
        <v>6746</v>
      </c>
      <c r="F19" s="158">
        <f>'[1]TH Viec 06'!F14</f>
        <v>8466</v>
      </c>
      <c r="G19" s="158">
        <f>'[1]TH Viec 06'!G14</f>
        <v>6213</v>
      </c>
      <c r="H19" s="158">
        <f>'[1]TH Viec 06'!H14</f>
        <v>153</v>
      </c>
      <c r="I19" s="158">
        <f>'[1]TH Viec 06'!I14</f>
        <v>5853</v>
      </c>
      <c r="J19" s="158">
        <f>'[1]TH Viec 06'!J14</f>
        <v>62</v>
      </c>
      <c r="K19" s="158">
        <f>'[1]TH Viec 06'!K14</f>
        <v>127</v>
      </c>
      <c r="L19" s="158">
        <f>'[1]TH Viec 06'!L14</f>
        <v>18</v>
      </c>
      <c r="M19" s="158">
        <f>'[1]TH Viec 06'!M14</f>
        <v>2253</v>
      </c>
      <c r="N19" s="158">
        <f>'[1]TH Viec 06'!P14</f>
        <v>2179</v>
      </c>
      <c r="O19" s="158">
        <f>'[1]TH Viec 06'!Q14</f>
        <v>74</v>
      </c>
      <c r="P19" s="158">
        <f>'[1]TH Viec 06'!R14</f>
        <v>1382</v>
      </c>
      <c r="Q19" s="158">
        <f>'[1]TH Viec 06'!S14</f>
        <v>1018</v>
      </c>
      <c r="R19" s="158">
        <f>'[1]TH Viec 06'!T14</f>
        <v>3</v>
      </c>
      <c r="S19" s="158">
        <f>'[1]TH Viec 06'!U14</f>
        <v>361</v>
      </c>
      <c r="T19" s="158">
        <f>'[1]TH Viec 06'!V14</f>
        <v>3635</v>
      </c>
      <c r="U19" s="191">
        <f>'[1]TH Viec 06'!W14</f>
        <v>0.7338766832034018</v>
      </c>
      <c r="V19" s="191">
        <f>'[1]TH Viec 06'!X14</f>
        <v>0.8596669374492283</v>
      </c>
      <c r="Y19" s="179">
        <f t="shared" si="2"/>
        <v>9695</v>
      </c>
      <c r="Z19" s="179">
        <f t="shared" si="3"/>
        <v>8186</v>
      </c>
      <c r="AA19" s="179">
        <f t="shared" si="4"/>
        <v>5933</v>
      </c>
      <c r="AB19" s="189">
        <f t="shared" si="5"/>
        <v>0.8443527591542032</v>
      </c>
      <c r="AC19" s="189">
        <f t="shared" si="6"/>
        <v>0.7247740043977523</v>
      </c>
    </row>
    <row r="20" spans="1:29" s="177" customFormat="1" ht="13.5" customHeight="1">
      <c r="A20" s="190">
        <v>3</v>
      </c>
      <c r="B20" s="156" t="str">
        <f>'[1]TH Viec 06'!B15</f>
        <v>Bắc Giang</v>
      </c>
      <c r="C20" s="158">
        <f>'[1]TH Viec 06'!C15</f>
        <v>10860</v>
      </c>
      <c r="D20" s="158">
        <f>'[1]TH Viec 06'!D15</f>
        <v>3850</v>
      </c>
      <c r="E20" s="158">
        <f>'[1]TH Viec 06'!E15</f>
        <v>7010</v>
      </c>
      <c r="F20" s="158">
        <f>'[1]TH Viec 06'!F15</f>
        <v>7799</v>
      </c>
      <c r="G20" s="158">
        <f>'[1]TH Viec 06'!G15</f>
        <v>6075</v>
      </c>
      <c r="H20" s="158">
        <f>'[1]TH Viec 06'!H15</f>
        <v>290</v>
      </c>
      <c r="I20" s="158">
        <f>'[1]TH Viec 06'!I15</f>
        <v>5405</v>
      </c>
      <c r="J20" s="158">
        <f>'[1]TH Viec 06'!J15</f>
        <v>107</v>
      </c>
      <c r="K20" s="158">
        <f>'[1]TH Viec 06'!K15</f>
        <v>188</v>
      </c>
      <c r="L20" s="158">
        <f>'[1]TH Viec 06'!L15</f>
        <v>85</v>
      </c>
      <c r="M20" s="158">
        <f>'[1]TH Viec 06'!M15</f>
        <v>1724</v>
      </c>
      <c r="N20" s="158">
        <f>'[1]TH Viec 06'!P15</f>
        <v>1661</v>
      </c>
      <c r="O20" s="158">
        <f>'[1]TH Viec 06'!Q15</f>
        <v>63</v>
      </c>
      <c r="P20" s="158">
        <f>'[1]TH Viec 06'!R15</f>
        <v>3061</v>
      </c>
      <c r="Q20" s="158">
        <f>'[1]TH Viec 06'!S15</f>
        <v>2915</v>
      </c>
      <c r="R20" s="158">
        <f>'[1]TH Viec 06'!T15</f>
        <v>4</v>
      </c>
      <c r="S20" s="158">
        <f>'[1]TH Viec 06'!U15</f>
        <v>142</v>
      </c>
      <c r="T20" s="158">
        <f>'[1]TH Viec 06'!V15</f>
        <v>4785</v>
      </c>
      <c r="U20" s="191">
        <f>'[1]TH Viec 06'!W15</f>
        <v>0.7789460187203487</v>
      </c>
      <c r="V20" s="191">
        <f>'[1]TH Viec 06'!X15</f>
        <v>0.7181399631675874</v>
      </c>
      <c r="Y20" s="179">
        <f t="shared" si="2"/>
        <v>10570</v>
      </c>
      <c r="Z20" s="179">
        <f t="shared" si="3"/>
        <v>7321</v>
      </c>
      <c r="AA20" s="179">
        <f t="shared" si="4"/>
        <v>5597</v>
      </c>
      <c r="AB20" s="189">
        <f t="shared" si="5"/>
        <v>0.6926206244087039</v>
      </c>
      <c r="AC20" s="189">
        <f t="shared" si="6"/>
        <v>0.7645130446660292</v>
      </c>
    </row>
    <row r="21" spans="1:29" s="177" customFormat="1" ht="13.5" customHeight="1">
      <c r="A21" s="192">
        <v>4</v>
      </c>
      <c r="B21" s="156" t="str">
        <f>'[1]TH Viec 06'!B16</f>
        <v>Bắc Kạn</v>
      </c>
      <c r="C21" s="158">
        <f>'[1]TH Viec 06'!C16</f>
        <v>2028</v>
      </c>
      <c r="D21" s="158">
        <f>'[1]TH Viec 06'!D16</f>
        <v>555</v>
      </c>
      <c r="E21" s="158">
        <f>'[1]TH Viec 06'!E16</f>
        <v>1473</v>
      </c>
      <c r="F21" s="158">
        <f>'[1]TH Viec 06'!F16</f>
        <v>1531</v>
      </c>
      <c r="G21" s="158">
        <f>'[1]TH Viec 06'!G16</f>
        <v>1313</v>
      </c>
      <c r="H21" s="158">
        <f>'[1]TH Viec 06'!H16</f>
        <v>78</v>
      </c>
      <c r="I21" s="158">
        <f>'[1]TH Viec 06'!I16</f>
        <v>1146</v>
      </c>
      <c r="J21" s="158">
        <f>'[1]TH Viec 06'!J16</f>
        <v>22</v>
      </c>
      <c r="K21" s="158">
        <f>'[1]TH Viec 06'!K16</f>
        <v>30</v>
      </c>
      <c r="L21" s="158">
        <f>'[1]TH Viec 06'!L16</f>
        <v>37</v>
      </c>
      <c r="M21" s="158">
        <f>'[1]TH Viec 06'!M16</f>
        <v>218</v>
      </c>
      <c r="N21" s="158">
        <f>'[1]TH Viec 06'!P16</f>
        <v>197</v>
      </c>
      <c r="O21" s="158">
        <f>'[1]TH Viec 06'!Q16</f>
        <v>21</v>
      </c>
      <c r="P21" s="158">
        <f>'[1]TH Viec 06'!R16</f>
        <v>497</v>
      </c>
      <c r="Q21" s="158">
        <f>'[1]TH Viec 06'!S16</f>
        <v>492</v>
      </c>
      <c r="R21" s="158">
        <f>'[1]TH Viec 06'!T16</f>
        <v>0</v>
      </c>
      <c r="S21" s="158">
        <f>'[1]TH Viec 06'!U16</f>
        <v>5</v>
      </c>
      <c r="T21" s="158">
        <f>'[1]TH Viec 06'!V16</f>
        <v>715</v>
      </c>
      <c r="U21" s="191">
        <f>'[1]TH Viec 06'!W16</f>
        <v>0.8576094056172436</v>
      </c>
      <c r="V21" s="191">
        <f>'[1]TH Viec 06'!X16</f>
        <v>0.754930966469428</v>
      </c>
      <c r="Y21" s="179">
        <f t="shared" si="2"/>
        <v>1950</v>
      </c>
      <c r="Z21" s="179">
        <f t="shared" si="3"/>
        <v>1423</v>
      </c>
      <c r="AA21" s="179">
        <f t="shared" si="4"/>
        <v>1205</v>
      </c>
      <c r="AB21" s="189">
        <f t="shared" si="5"/>
        <v>0.7297435897435898</v>
      </c>
      <c r="AC21" s="189">
        <f t="shared" si="6"/>
        <v>0.8468025298664793</v>
      </c>
    </row>
    <row r="22" spans="1:29" s="177" customFormat="1" ht="13.5" customHeight="1">
      <c r="A22" s="190">
        <v>5</v>
      </c>
      <c r="B22" s="156" t="str">
        <f>'[1]TH Viec 06'!B17</f>
        <v>Bắc Ninh</v>
      </c>
      <c r="C22" s="158">
        <f>'[1]TH Viec 06'!C17</f>
        <v>6107</v>
      </c>
      <c r="D22" s="158">
        <f>'[1]TH Viec 06'!D17</f>
        <v>1773</v>
      </c>
      <c r="E22" s="158">
        <f>'[1]TH Viec 06'!E17</f>
        <v>4334</v>
      </c>
      <c r="F22" s="158">
        <f>'[1]TH Viec 06'!F17</f>
        <v>4976</v>
      </c>
      <c r="G22" s="158">
        <f>'[1]TH Viec 06'!G17</f>
        <v>3950</v>
      </c>
      <c r="H22" s="158">
        <f>'[1]TH Viec 06'!H17</f>
        <v>51</v>
      </c>
      <c r="I22" s="158">
        <f>'[1]TH Viec 06'!I17</f>
        <v>3755</v>
      </c>
      <c r="J22" s="158">
        <f>'[1]TH Viec 06'!J17</f>
        <v>53</v>
      </c>
      <c r="K22" s="158">
        <f>'[1]TH Viec 06'!K17</f>
        <v>66</v>
      </c>
      <c r="L22" s="158">
        <f>'[1]TH Viec 06'!L17</f>
        <v>25</v>
      </c>
      <c r="M22" s="158">
        <f>'[1]TH Viec 06'!M17</f>
        <v>1026</v>
      </c>
      <c r="N22" s="158">
        <f>'[1]TH Viec 06'!P17</f>
        <v>982</v>
      </c>
      <c r="O22" s="158">
        <f>'[1]TH Viec 06'!Q17</f>
        <v>44</v>
      </c>
      <c r="P22" s="158">
        <f>'[1]TH Viec 06'!R17</f>
        <v>1131</v>
      </c>
      <c r="Q22" s="158">
        <f>'[1]TH Viec 06'!S17</f>
        <v>1103</v>
      </c>
      <c r="R22" s="158">
        <f>'[1]TH Viec 06'!T17</f>
        <v>0</v>
      </c>
      <c r="S22" s="158">
        <f>'[1]TH Viec 06'!U17</f>
        <v>28</v>
      </c>
      <c r="T22" s="158">
        <f>'[1]TH Viec 06'!V17</f>
        <v>2157</v>
      </c>
      <c r="U22" s="191">
        <f>'[1]TH Viec 06'!W17</f>
        <v>0.7938102893890675</v>
      </c>
      <c r="V22" s="191">
        <f>'[1]TH Viec 06'!X17</f>
        <v>0.8148026854429343</v>
      </c>
      <c r="Y22" s="179">
        <f t="shared" si="2"/>
        <v>6056</v>
      </c>
      <c r="Z22" s="179">
        <f t="shared" si="3"/>
        <v>4859</v>
      </c>
      <c r="AA22" s="179">
        <f t="shared" si="4"/>
        <v>3833</v>
      </c>
      <c r="AB22" s="189">
        <f t="shared" si="5"/>
        <v>0.8023447820343461</v>
      </c>
      <c r="AC22" s="189">
        <f t="shared" si="6"/>
        <v>0.7888454414488578</v>
      </c>
    </row>
    <row r="23" spans="1:29" s="177" customFormat="1" ht="13.5" customHeight="1">
      <c r="A23" s="192">
        <v>6</v>
      </c>
      <c r="B23" s="156" t="str">
        <f>'[1]TH Viec 06'!B18</f>
        <v>Bến Tre</v>
      </c>
      <c r="C23" s="158">
        <f>'[1]TH Viec 06'!C18</f>
        <v>14726</v>
      </c>
      <c r="D23" s="158">
        <f>'[1]TH Viec 06'!D18</f>
        <v>3996</v>
      </c>
      <c r="E23" s="158">
        <f>'[1]TH Viec 06'!E18</f>
        <v>10730</v>
      </c>
      <c r="F23" s="158">
        <f>'[1]TH Viec 06'!F18</f>
        <v>12227</v>
      </c>
      <c r="G23" s="158">
        <f>'[1]TH Viec 06'!G18</f>
        <v>9706</v>
      </c>
      <c r="H23" s="158">
        <f>'[1]TH Viec 06'!H18</f>
        <v>155</v>
      </c>
      <c r="I23" s="158">
        <f>'[1]TH Viec 06'!I18</f>
        <v>8893</v>
      </c>
      <c r="J23" s="158">
        <f>'[1]TH Viec 06'!J18</f>
        <v>108</v>
      </c>
      <c r="K23" s="158">
        <f>'[1]TH Viec 06'!K18</f>
        <v>548</v>
      </c>
      <c r="L23" s="158">
        <f>'[1]TH Viec 06'!L18</f>
        <v>2</v>
      </c>
      <c r="M23" s="158">
        <f>'[1]TH Viec 06'!M18</f>
        <v>2521</v>
      </c>
      <c r="N23" s="158">
        <f>'[1]TH Viec 06'!P18</f>
        <v>2521</v>
      </c>
      <c r="O23" s="158">
        <f>'[1]TH Viec 06'!Q18</f>
        <v>0</v>
      </c>
      <c r="P23" s="158">
        <f>'[1]TH Viec 06'!R18</f>
        <v>2499</v>
      </c>
      <c r="Q23" s="158">
        <f>'[1]TH Viec 06'!S18</f>
        <v>1274</v>
      </c>
      <c r="R23" s="158">
        <f>'[1]TH Viec 06'!T18</f>
        <v>7</v>
      </c>
      <c r="S23" s="158">
        <f>'[1]TH Viec 06'!U18</f>
        <v>1218</v>
      </c>
      <c r="T23" s="158">
        <f>'[1]TH Viec 06'!V18</f>
        <v>5020</v>
      </c>
      <c r="U23" s="191">
        <f>'[1]TH Viec 06'!W18</f>
        <v>0.7938169624601292</v>
      </c>
      <c r="V23" s="191">
        <f>'[1]TH Viec 06'!X18</f>
        <v>0.8303001493956268</v>
      </c>
      <c r="Y23" s="179">
        <f t="shared" si="2"/>
        <v>14571</v>
      </c>
      <c r="Z23" s="179">
        <f t="shared" si="3"/>
        <v>11524</v>
      </c>
      <c r="AA23" s="179">
        <f t="shared" si="4"/>
        <v>9003</v>
      </c>
      <c r="AB23" s="189">
        <f t="shared" si="5"/>
        <v>0.7908860064511701</v>
      </c>
      <c r="AC23" s="189">
        <f t="shared" si="6"/>
        <v>0.7812391530718501</v>
      </c>
    </row>
    <row r="24" spans="1:29" s="177" customFormat="1" ht="13.5" customHeight="1">
      <c r="A24" s="190">
        <v>7</v>
      </c>
      <c r="B24" s="156" t="str">
        <f>'[1]TH Viec 06'!B19</f>
        <v>Bình Dương</v>
      </c>
      <c r="C24" s="158">
        <f>'[1]TH Viec 06'!C19</f>
        <v>25683</v>
      </c>
      <c r="D24" s="158">
        <f>'[1]TH Viec 06'!D19</f>
        <v>7441</v>
      </c>
      <c r="E24" s="158">
        <f>'[1]TH Viec 06'!E19</f>
        <v>18242</v>
      </c>
      <c r="F24" s="158">
        <f>'[1]TH Viec 06'!F19</f>
        <v>22151</v>
      </c>
      <c r="G24" s="158">
        <f>'[1]TH Viec 06'!G19</f>
        <v>15580</v>
      </c>
      <c r="H24" s="158">
        <f>'[1]TH Viec 06'!H19</f>
        <v>874</v>
      </c>
      <c r="I24" s="158">
        <f>'[1]TH Viec 06'!I19</f>
        <v>14067</v>
      </c>
      <c r="J24" s="158">
        <f>'[1]TH Viec 06'!J19</f>
        <v>253</v>
      </c>
      <c r="K24" s="158">
        <f>'[1]TH Viec 06'!K19</f>
        <v>384</v>
      </c>
      <c r="L24" s="158">
        <f>'[1]TH Viec 06'!L19</f>
        <v>2</v>
      </c>
      <c r="M24" s="158">
        <f>'[1]TH Viec 06'!M19</f>
        <v>6571</v>
      </c>
      <c r="N24" s="158">
        <f>'[1]TH Viec 06'!P19</f>
        <v>6571</v>
      </c>
      <c r="O24" s="158">
        <f>'[1]TH Viec 06'!Q19</f>
        <v>0</v>
      </c>
      <c r="P24" s="158">
        <f>'[1]TH Viec 06'!R19</f>
        <v>3532</v>
      </c>
      <c r="Q24" s="158">
        <f>'[1]TH Viec 06'!S19</f>
        <v>1669</v>
      </c>
      <c r="R24" s="158">
        <f>'[1]TH Viec 06'!T19</f>
        <v>24</v>
      </c>
      <c r="S24" s="158">
        <f>'[1]TH Viec 06'!U19</f>
        <v>1839</v>
      </c>
      <c r="T24" s="158">
        <f>'[1]TH Viec 06'!V19</f>
        <v>10103</v>
      </c>
      <c r="U24" s="191">
        <f>'[1]TH Viec 06'!W19</f>
        <v>0.7033542503724437</v>
      </c>
      <c r="V24" s="191">
        <f>'[1]TH Viec 06'!X19</f>
        <v>0.8624771249464627</v>
      </c>
      <c r="Y24" s="179">
        <f t="shared" si="2"/>
        <v>24809</v>
      </c>
      <c r="Z24" s="179">
        <f t="shared" si="3"/>
        <v>20893</v>
      </c>
      <c r="AA24" s="179">
        <f t="shared" si="4"/>
        <v>14322</v>
      </c>
      <c r="AB24" s="189">
        <f t="shared" si="5"/>
        <v>0.8421540569954452</v>
      </c>
      <c r="AC24" s="189">
        <f t="shared" si="6"/>
        <v>0.6854927487675297</v>
      </c>
    </row>
    <row r="25" spans="1:29" s="177" customFormat="1" ht="13.5" customHeight="1">
      <c r="A25" s="192">
        <v>8</v>
      </c>
      <c r="B25" s="156" t="str">
        <f>'[1]TH Viec 06'!B20</f>
        <v>Bình Định</v>
      </c>
      <c r="C25" s="158">
        <f>'[1]TH Viec 06'!C20</f>
        <v>8869</v>
      </c>
      <c r="D25" s="158">
        <f>'[1]TH Viec 06'!D20</f>
        <v>2829</v>
      </c>
      <c r="E25" s="158">
        <f>'[1]TH Viec 06'!E20</f>
        <v>6040</v>
      </c>
      <c r="F25" s="158">
        <f>'[1]TH Viec 06'!F20</f>
        <v>6812</v>
      </c>
      <c r="G25" s="158">
        <f>'[1]TH Viec 06'!G20</f>
        <v>5353</v>
      </c>
      <c r="H25" s="158">
        <f>'[1]TH Viec 06'!H20</f>
        <v>62</v>
      </c>
      <c r="I25" s="158">
        <f>'[1]TH Viec 06'!I20</f>
        <v>4905</v>
      </c>
      <c r="J25" s="158">
        <f>'[1]TH Viec 06'!J20</f>
        <v>61</v>
      </c>
      <c r="K25" s="158">
        <f>'[1]TH Viec 06'!K20</f>
        <v>283</v>
      </c>
      <c r="L25" s="158">
        <f>'[1]TH Viec 06'!L20</f>
        <v>42</v>
      </c>
      <c r="M25" s="158">
        <f>'[1]TH Viec 06'!M20</f>
        <v>1459</v>
      </c>
      <c r="N25" s="158">
        <f>'[1]TH Viec 06'!P20</f>
        <v>1225</v>
      </c>
      <c r="O25" s="158">
        <f>'[1]TH Viec 06'!Q20</f>
        <v>234</v>
      </c>
      <c r="P25" s="158">
        <f>'[1]TH Viec 06'!R20</f>
        <v>2057</v>
      </c>
      <c r="Q25" s="158">
        <f>'[1]TH Viec 06'!S20</f>
        <v>1730</v>
      </c>
      <c r="R25" s="158">
        <f>'[1]TH Viec 06'!T20</f>
        <v>6</v>
      </c>
      <c r="S25" s="158">
        <f>'[1]TH Viec 06'!U20</f>
        <v>321</v>
      </c>
      <c r="T25" s="158">
        <f>'[1]TH Viec 06'!V20</f>
        <v>3516</v>
      </c>
      <c r="U25" s="191">
        <f>'[1]TH Viec 06'!W20</f>
        <v>0.7858191426893717</v>
      </c>
      <c r="V25" s="191">
        <f>'[1]TH Viec 06'!X20</f>
        <v>0.7680685533882061</v>
      </c>
      <c r="Y25" s="179">
        <f t="shared" si="2"/>
        <v>8807</v>
      </c>
      <c r="Z25" s="179">
        <f t="shared" si="3"/>
        <v>6467</v>
      </c>
      <c r="AA25" s="179">
        <f t="shared" si="4"/>
        <v>5008</v>
      </c>
      <c r="AB25" s="189">
        <f t="shared" si="5"/>
        <v>0.7343022595662542</v>
      </c>
      <c r="AC25" s="189">
        <f t="shared" si="6"/>
        <v>0.7743930725220349</v>
      </c>
    </row>
    <row r="26" spans="1:29" s="177" customFormat="1" ht="13.5" customHeight="1">
      <c r="A26" s="190">
        <v>9</v>
      </c>
      <c r="B26" s="156" t="str">
        <f>'[1]TH Viec 06'!B21</f>
        <v>Bình Phước</v>
      </c>
      <c r="C26" s="158">
        <f>'[1]TH Viec 06'!C21</f>
        <v>12849</v>
      </c>
      <c r="D26" s="158">
        <f>'[1]TH Viec 06'!D21</f>
        <v>4444</v>
      </c>
      <c r="E26" s="158">
        <f>'[1]TH Viec 06'!E21</f>
        <v>8405</v>
      </c>
      <c r="F26" s="158">
        <f>'[1]TH Viec 06'!F21</f>
        <v>9799</v>
      </c>
      <c r="G26" s="158">
        <f>'[1]TH Viec 06'!G21</f>
        <v>7119</v>
      </c>
      <c r="H26" s="158">
        <f>'[1]TH Viec 06'!H21</f>
        <v>311</v>
      </c>
      <c r="I26" s="158">
        <f>'[1]TH Viec 06'!I21</f>
        <v>6350</v>
      </c>
      <c r="J26" s="158">
        <f>'[1]TH Viec 06'!J21</f>
        <v>179</v>
      </c>
      <c r="K26" s="158">
        <f>'[1]TH Viec 06'!K21</f>
        <v>239</v>
      </c>
      <c r="L26" s="158">
        <f>'[1]TH Viec 06'!L21</f>
        <v>40</v>
      </c>
      <c r="M26" s="158">
        <f>'[1]TH Viec 06'!M21</f>
        <v>2680</v>
      </c>
      <c r="N26" s="158">
        <f>'[1]TH Viec 06'!P21</f>
        <v>2473</v>
      </c>
      <c r="O26" s="158">
        <f>'[1]TH Viec 06'!Q21</f>
        <v>207</v>
      </c>
      <c r="P26" s="158">
        <f>'[1]TH Viec 06'!R21</f>
        <v>3050</v>
      </c>
      <c r="Q26" s="158">
        <f>'[1]TH Viec 06'!S21</f>
        <v>2501</v>
      </c>
      <c r="R26" s="158">
        <f>'[1]TH Viec 06'!T21</f>
        <v>13</v>
      </c>
      <c r="S26" s="158">
        <f>'[1]TH Viec 06'!U21</f>
        <v>536</v>
      </c>
      <c r="T26" s="158">
        <f>'[1]TH Viec 06'!V21</f>
        <v>5730</v>
      </c>
      <c r="U26" s="191">
        <f>'[1]TH Viec 06'!W21</f>
        <v>0.7265027043575875</v>
      </c>
      <c r="V26" s="191">
        <f>'[1]TH Viec 06'!X21</f>
        <v>0.7626274418242664</v>
      </c>
      <c r="Y26" s="179">
        <f t="shared" si="2"/>
        <v>12538</v>
      </c>
      <c r="Z26" s="179">
        <f t="shared" si="3"/>
        <v>9249</v>
      </c>
      <c r="AA26" s="179">
        <f t="shared" si="4"/>
        <v>6569</v>
      </c>
      <c r="AB26" s="189">
        <f t="shared" si="5"/>
        <v>0.7376774605200191</v>
      </c>
      <c r="AC26" s="189">
        <f t="shared" si="6"/>
        <v>0.7102389447507839</v>
      </c>
    </row>
    <row r="27" spans="1:29" s="177" customFormat="1" ht="13.5" customHeight="1">
      <c r="A27" s="192">
        <v>10</v>
      </c>
      <c r="B27" s="156" t="str">
        <f>'[1]TH Viec 06'!B22</f>
        <v>Bình Thuận</v>
      </c>
      <c r="C27" s="158">
        <f>'[1]TH Viec 06'!C22</f>
        <v>13826</v>
      </c>
      <c r="D27" s="158">
        <f>'[1]TH Viec 06'!D22</f>
        <v>6037</v>
      </c>
      <c r="E27" s="158">
        <f>'[1]TH Viec 06'!E22</f>
        <v>7789</v>
      </c>
      <c r="F27" s="158">
        <f>'[1]TH Viec 06'!F22</f>
        <v>11487</v>
      </c>
      <c r="G27" s="158">
        <f>'[1]TH Viec 06'!G22</f>
        <v>7434</v>
      </c>
      <c r="H27" s="158">
        <f>'[1]TH Viec 06'!H22</f>
        <v>145</v>
      </c>
      <c r="I27" s="158">
        <f>'[1]TH Viec 06'!I22</f>
        <v>6643</v>
      </c>
      <c r="J27" s="158">
        <f>'[1]TH Viec 06'!J22</f>
        <v>281</v>
      </c>
      <c r="K27" s="158">
        <f>'[1]TH Viec 06'!K22</f>
        <v>352</v>
      </c>
      <c r="L27" s="158">
        <f>'[1]TH Viec 06'!L22</f>
        <v>13</v>
      </c>
      <c r="M27" s="158">
        <f>'[1]TH Viec 06'!M22</f>
        <v>4053</v>
      </c>
      <c r="N27" s="158">
        <f>'[1]TH Viec 06'!P22</f>
        <v>3790</v>
      </c>
      <c r="O27" s="158">
        <f>'[1]TH Viec 06'!Q22</f>
        <v>263</v>
      </c>
      <c r="P27" s="158">
        <f>'[1]TH Viec 06'!R22</f>
        <v>2339</v>
      </c>
      <c r="Q27" s="158">
        <f>'[1]TH Viec 06'!S22</f>
        <v>1411</v>
      </c>
      <c r="R27" s="158">
        <f>'[1]TH Viec 06'!T22</f>
        <v>18</v>
      </c>
      <c r="S27" s="158">
        <f>'[1]TH Viec 06'!U22</f>
        <v>910</v>
      </c>
      <c r="T27" s="158">
        <f>'[1]TH Viec 06'!V22</f>
        <v>6392</v>
      </c>
      <c r="U27" s="191">
        <f>'[1]TH Viec 06'!W22</f>
        <v>0.6471663619744058</v>
      </c>
      <c r="V27" s="191">
        <f>'[1]TH Viec 06'!X22</f>
        <v>0.8308259800376103</v>
      </c>
      <c r="Y27" s="179">
        <f t="shared" si="2"/>
        <v>13681</v>
      </c>
      <c r="Z27" s="179">
        <f t="shared" si="3"/>
        <v>10990</v>
      </c>
      <c r="AA27" s="179">
        <f t="shared" si="4"/>
        <v>6937</v>
      </c>
      <c r="AB27" s="189">
        <f t="shared" si="5"/>
        <v>0.8033038520575981</v>
      </c>
      <c r="AC27" s="189">
        <f t="shared" si="6"/>
        <v>0.6312101910828025</v>
      </c>
    </row>
    <row r="28" spans="1:29" s="177" customFormat="1" ht="13.5" customHeight="1">
      <c r="A28" s="190">
        <v>11</v>
      </c>
      <c r="B28" s="156" t="str">
        <f>'[1]TH Viec 06'!B23</f>
        <v>BR-V Tàu</v>
      </c>
      <c r="C28" s="158">
        <f>'[1]TH Viec 06'!C23</f>
        <v>11603</v>
      </c>
      <c r="D28" s="158">
        <f>'[1]TH Viec 06'!D23</f>
        <v>3924</v>
      </c>
      <c r="E28" s="158">
        <f>'[1]TH Viec 06'!E23</f>
        <v>7679</v>
      </c>
      <c r="F28" s="158">
        <f>'[1]TH Viec 06'!F23</f>
        <v>9286</v>
      </c>
      <c r="G28" s="158">
        <f>'[1]TH Viec 06'!G23</f>
        <v>6491</v>
      </c>
      <c r="H28" s="158">
        <f>'[1]TH Viec 06'!H23</f>
        <v>158</v>
      </c>
      <c r="I28" s="158">
        <f>'[1]TH Viec 06'!I23</f>
        <v>6014</v>
      </c>
      <c r="J28" s="158">
        <f>'[1]TH Viec 06'!J23</f>
        <v>77</v>
      </c>
      <c r="K28" s="158">
        <f>'[1]TH Viec 06'!K23</f>
        <v>193</v>
      </c>
      <c r="L28" s="158">
        <f>'[1]TH Viec 06'!L23</f>
        <v>49</v>
      </c>
      <c r="M28" s="158">
        <f>'[1]TH Viec 06'!M23</f>
        <v>2795</v>
      </c>
      <c r="N28" s="158">
        <f>'[1]TH Viec 06'!P23</f>
        <v>2581</v>
      </c>
      <c r="O28" s="158">
        <f>'[1]TH Viec 06'!Q23</f>
        <v>214</v>
      </c>
      <c r="P28" s="158">
        <f>'[1]TH Viec 06'!R23</f>
        <v>2317</v>
      </c>
      <c r="Q28" s="158">
        <f>'[1]TH Viec 06'!S23</f>
        <v>1786</v>
      </c>
      <c r="R28" s="158">
        <f>'[1]TH Viec 06'!T23</f>
        <v>16</v>
      </c>
      <c r="S28" s="158">
        <f>'[1]TH Viec 06'!U23</f>
        <v>515</v>
      </c>
      <c r="T28" s="158">
        <f>'[1]TH Viec 06'!V23</f>
        <v>5112</v>
      </c>
      <c r="U28" s="191">
        <f>'[1]TH Viec 06'!W23</f>
        <v>0.6990092612534999</v>
      </c>
      <c r="V28" s="191">
        <f>'[1]TH Viec 06'!X23</f>
        <v>0.8003102645867448</v>
      </c>
      <c r="Y28" s="179">
        <f t="shared" si="2"/>
        <v>11445</v>
      </c>
      <c r="Z28" s="179">
        <f t="shared" si="3"/>
        <v>8935</v>
      </c>
      <c r="AA28" s="179">
        <f t="shared" si="4"/>
        <v>6140</v>
      </c>
      <c r="AB28" s="189">
        <f t="shared" si="5"/>
        <v>0.780690257754478</v>
      </c>
      <c r="AC28" s="189">
        <f t="shared" si="6"/>
        <v>0.6871852266368215</v>
      </c>
    </row>
    <row r="29" spans="1:29" s="177" customFormat="1" ht="13.5" customHeight="1">
      <c r="A29" s="192">
        <v>12</v>
      </c>
      <c r="B29" s="156" t="str">
        <f>'[1]TH Viec 06'!B24</f>
        <v>Cà Mau</v>
      </c>
      <c r="C29" s="158">
        <f>'[1]TH Viec 06'!C24</f>
        <v>14475</v>
      </c>
      <c r="D29" s="158">
        <f>'[1]TH Viec 06'!D24</f>
        <v>5387</v>
      </c>
      <c r="E29" s="158">
        <f>'[1]TH Viec 06'!E24</f>
        <v>9088</v>
      </c>
      <c r="F29" s="158">
        <f>'[1]TH Viec 06'!F24</f>
        <v>11254</v>
      </c>
      <c r="G29" s="158">
        <f>'[1]TH Viec 06'!G24</f>
        <v>8367</v>
      </c>
      <c r="H29" s="158">
        <f>'[1]TH Viec 06'!H24</f>
        <v>285</v>
      </c>
      <c r="I29" s="158">
        <f>'[1]TH Viec 06'!I24</f>
        <v>7275</v>
      </c>
      <c r="J29" s="158">
        <f>'[1]TH Viec 06'!J24</f>
        <v>271</v>
      </c>
      <c r="K29" s="158">
        <f>'[1]TH Viec 06'!K24</f>
        <v>511</v>
      </c>
      <c r="L29" s="158">
        <f>'[1]TH Viec 06'!L24</f>
        <v>25</v>
      </c>
      <c r="M29" s="158">
        <f>'[1]TH Viec 06'!M24</f>
        <v>2887</v>
      </c>
      <c r="N29" s="158">
        <f>'[1]TH Viec 06'!P24</f>
        <v>2873</v>
      </c>
      <c r="O29" s="158">
        <f>'[1]TH Viec 06'!Q24</f>
        <v>14</v>
      </c>
      <c r="P29" s="158">
        <f>'[1]TH Viec 06'!R24</f>
        <v>3221</v>
      </c>
      <c r="Q29" s="158">
        <f>'[1]TH Viec 06'!S24</f>
        <v>2329</v>
      </c>
      <c r="R29" s="158">
        <f>'[1]TH Viec 06'!T24</f>
        <v>14</v>
      </c>
      <c r="S29" s="158">
        <f>'[1]TH Viec 06'!U24</f>
        <v>878</v>
      </c>
      <c r="T29" s="158">
        <f>'[1]TH Viec 06'!V24</f>
        <v>6108</v>
      </c>
      <c r="U29" s="191">
        <f>'[1]TH Viec 06'!W24</f>
        <v>0.7434689888039808</v>
      </c>
      <c r="V29" s="191">
        <f>'[1]TH Viec 06'!X24</f>
        <v>0.7774784110535405</v>
      </c>
      <c r="Y29" s="179">
        <f t="shared" si="2"/>
        <v>14190</v>
      </c>
      <c r="Z29" s="179">
        <f t="shared" si="3"/>
        <v>10458</v>
      </c>
      <c r="AA29" s="179">
        <f t="shared" si="4"/>
        <v>7571</v>
      </c>
      <c r="AB29" s="189">
        <f t="shared" si="5"/>
        <v>0.7369978858350952</v>
      </c>
      <c r="AC29" s="189">
        <f t="shared" si="6"/>
        <v>0.7239433926180914</v>
      </c>
    </row>
    <row r="30" spans="1:29" s="177" customFormat="1" ht="13.5" customHeight="1">
      <c r="A30" s="190">
        <v>13</v>
      </c>
      <c r="B30" s="156" t="str">
        <f>'[1]TH Viec 06'!B25</f>
        <v>Cao Bằng</v>
      </c>
      <c r="C30" s="158">
        <f>'[1]TH Viec 06'!C25</f>
        <v>1798</v>
      </c>
      <c r="D30" s="158">
        <f>'[1]TH Viec 06'!D25</f>
        <v>540</v>
      </c>
      <c r="E30" s="158">
        <f>'[1]TH Viec 06'!E25</f>
        <v>1258</v>
      </c>
      <c r="F30" s="158">
        <f>'[1]TH Viec 06'!F25</f>
        <v>1408</v>
      </c>
      <c r="G30" s="158">
        <f>'[1]TH Viec 06'!G25</f>
        <v>1071</v>
      </c>
      <c r="H30" s="158">
        <f>'[1]TH Viec 06'!H25</f>
        <v>19</v>
      </c>
      <c r="I30" s="158">
        <f>'[1]TH Viec 06'!I25</f>
        <v>997</v>
      </c>
      <c r="J30" s="158">
        <f>'[1]TH Viec 06'!J25</f>
        <v>16</v>
      </c>
      <c r="K30" s="158">
        <f>'[1]TH Viec 06'!K25</f>
        <v>34</v>
      </c>
      <c r="L30" s="158">
        <f>'[1]TH Viec 06'!L25</f>
        <v>5</v>
      </c>
      <c r="M30" s="158">
        <f>'[1]TH Viec 06'!M25</f>
        <v>337</v>
      </c>
      <c r="N30" s="158">
        <f>'[1]TH Viec 06'!P25</f>
        <v>255</v>
      </c>
      <c r="O30" s="158">
        <f>'[1]TH Viec 06'!Q25</f>
        <v>82</v>
      </c>
      <c r="P30" s="158">
        <f>'[1]TH Viec 06'!R25</f>
        <v>390</v>
      </c>
      <c r="Q30" s="158">
        <f>'[1]TH Viec 06'!S25</f>
        <v>363</v>
      </c>
      <c r="R30" s="158">
        <f>'[1]TH Viec 06'!T25</f>
        <v>0</v>
      </c>
      <c r="S30" s="158">
        <f>'[1]TH Viec 06'!U25</f>
        <v>27</v>
      </c>
      <c r="T30" s="158">
        <f>'[1]TH Viec 06'!V25</f>
        <v>727</v>
      </c>
      <c r="U30" s="191">
        <f>'[1]TH Viec 06'!W25</f>
        <v>0.7606534090909091</v>
      </c>
      <c r="V30" s="191">
        <f>'[1]TH Viec 06'!X25</f>
        <v>0.7830923248053393</v>
      </c>
      <c r="Y30" s="179">
        <f t="shared" si="2"/>
        <v>1779</v>
      </c>
      <c r="Z30" s="179">
        <f t="shared" si="3"/>
        <v>1355</v>
      </c>
      <c r="AA30" s="179">
        <f t="shared" si="4"/>
        <v>1018</v>
      </c>
      <c r="AB30" s="189">
        <f t="shared" si="5"/>
        <v>0.761663856098932</v>
      </c>
      <c r="AC30" s="189">
        <f t="shared" si="6"/>
        <v>0.7512915129151292</v>
      </c>
    </row>
    <row r="31" spans="1:29" s="177" customFormat="1" ht="13.5" customHeight="1">
      <c r="A31" s="192">
        <v>14</v>
      </c>
      <c r="B31" s="156" t="str">
        <f>'[1]TH Viec 06'!B26</f>
        <v>Cần Thơ</v>
      </c>
      <c r="C31" s="158">
        <f>'[1]TH Viec 06'!C26</f>
        <v>13836</v>
      </c>
      <c r="D31" s="158">
        <f>'[1]TH Viec 06'!D26</f>
        <v>4776</v>
      </c>
      <c r="E31" s="158">
        <f>'[1]TH Viec 06'!E26</f>
        <v>9060</v>
      </c>
      <c r="F31" s="158">
        <f>'[1]TH Viec 06'!F26</f>
        <v>10753</v>
      </c>
      <c r="G31" s="158">
        <f>'[1]TH Viec 06'!G26</f>
        <v>7674</v>
      </c>
      <c r="H31" s="158">
        <f>'[1]TH Viec 06'!H26</f>
        <v>369</v>
      </c>
      <c r="I31" s="158">
        <f>'[1]TH Viec 06'!I26</f>
        <v>6404</v>
      </c>
      <c r="J31" s="158">
        <f>'[1]TH Viec 06'!J26</f>
        <v>191</v>
      </c>
      <c r="K31" s="158">
        <f>'[1]TH Viec 06'!K26</f>
        <v>704</v>
      </c>
      <c r="L31" s="158">
        <f>'[1]TH Viec 06'!L26</f>
        <v>6</v>
      </c>
      <c r="M31" s="158">
        <f>'[1]TH Viec 06'!M26</f>
        <v>3079</v>
      </c>
      <c r="N31" s="158">
        <f>'[1]TH Viec 06'!P26</f>
        <v>2901</v>
      </c>
      <c r="O31" s="158">
        <f>'[1]TH Viec 06'!Q26</f>
        <v>178</v>
      </c>
      <c r="P31" s="158">
        <f>'[1]TH Viec 06'!R26</f>
        <v>3083</v>
      </c>
      <c r="Q31" s="158">
        <f>'[1]TH Viec 06'!S26</f>
        <v>1498</v>
      </c>
      <c r="R31" s="158">
        <f>'[1]TH Viec 06'!T26</f>
        <v>17</v>
      </c>
      <c r="S31" s="158">
        <f>'[1]TH Viec 06'!U26</f>
        <v>1568</v>
      </c>
      <c r="T31" s="158">
        <f>'[1]TH Viec 06'!V26</f>
        <v>6162</v>
      </c>
      <c r="U31" s="191">
        <f>'[1]TH Viec 06'!W26</f>
        <v>0.7136613038221892</v>
      </c>
      <c r="V31" s="191">
        <f>'[1]TH Viec 06'!X26</f>
        <v>0.7771754842440012</v>
      </c>
      <c r="Y31" s="179">
        <f t="shared" si="2"/>
        <v>13467</v>
      </c>
      <c r="Z31" s="179">
        <f t="shared" si="3"/>
        <v>9680</v>
      </c>
      <c r="AA31" s="179">
        <f t="shared" si="4"/>
        <v>6601</v>
      </c>
      <c r="AB31" s="189">
        <f t="shared" si="5"/>
        <v>0.7187940892552165</v>
      </c>
      <c r="AC31" s="189">
        <f t="shared" si="6"/>
        <v>0.6819214876033057</v>
      </c>
    </row>
    <row r="32" spans="1:29" s="177" customFormat="1" ht="13.5" customHeight="1">
      <c r="A32" s="190">
        <v>15</v>
      </c>
      <c r="B32" s="156" t="str">
        <f>'[1]TH Viec 06'!B27</f>
        <v>Đà Nẵng</v>
      </c>
      <c r="C32" s="158">
        <f>'[1]TH Viec 06'!C27</f>
        <v>11343</v>
      </c>
      <c r="D32" s="158">
        <f>'[1]TH Viec 06'!D27</f>
        <v>4104</v>
      </c>
      <c r="E32" s="158">
        <f>'[1]TH Viec 06'!E27</f>
        <v>7239</v>
      </c>
      <c r="F32" s="158">
        <f>'[1]TH Viec 06'!F27</f>
        <v>8673</v>
      </c>
      <c r="G32" s="158">
        <f>'[1]TH Viec 06'!G27</f>
        <v>5712</v>
      </c>
      <c r="H32" s="158">
        <f>'[1]TH Viec 06'!H27</f>
        <v>427</v>
      </c>
      <c r="I32" s="158">
        <f>'[1]TH Viec 06'!I27</f>
        <v>4833</v>
      </c>
      <c r="J32" s="158">
        <f>'[1]TH Viec 06'!J27</f>
        <v>161</v>
      </c>
      <c r="K32" s="158">
        <f>'[1]TH Viec 06'!K27</f>
        <v>260</v>
      </c>
      <c r="L32" s="158">
        <f>'[1]TH Viec 06'!L27</f>
        <v>31</v>
      </c>
      <c r="M32" s="158">
        <f>'[1]TH Viec 06'!M27</f>
        <v>2961</v>
      </c>
      <c r="N32" s="158">
        <f>'[1]TH Viec 06'!P27</f>
        <v>2952</v>
      </c>
      <c r="O32" s="158">
        <f>'[1]TH Viec 06'!Q27</f>
        <v>9</v>
      </c>
      <c r="P32" s="158">
        <f>'[1]TH Viec 06'!R27</f>
        <v>2670</v>
      </c>
      <c r="Q32" s="158">
        <f>'[1]TH Viec 06'!S27</f>
        <v>2395</v>
      </c>
      <c r="R32" s="158">
        <f>'[1]TH Viec 06'!T27</f>
        <v>15</v>
      </c>
      <c r="S32" s="158">
        <f>'[1]TH Viec 06'!U27</f>
        <v>260</v>
      </c>
      <c r="T32" s="158">
        <f>'[1]TH Viec 06'!V27</f>
        <v>5631</v>
      </c>
      <c r="U32" s="191">
        <f>'[1]TH Viec 06'!W27</f>
        <v>0.6585956416464891</v>
      </c>
      <c r="V32" s="191">
        <f>'[1]TH Viec 06'!X27</f>
        <v>0.7646125363660408</v>
      </c>
      <c r="Y32" s="179">
        <f t="shared" si="2"/>
        <v>10916</v>
      </c>
      <c r="Z32" s="179">
        <f t="shared" si="3"/>
        <v>7986</v>
      </c>
      <c r="AA32" s="179">
        <f t="shared" si="4"/>
        <v>5025</v>
      </c>
      <c r="AB32" s="189">
        <f t="shared" si="5"/>
        <v>0.7315866617808721</v>
      </c>
      <c r="AC32" s="189">
        <f t="shared" si="6"/>
        <v>0.6292261457550714</v>
      </c>
    </row>
    <row r="33" spans="1:29" s="177" customFormat="1" ht="13.5" customHeight="1">
      <c r="A33" s="192">
        <v>16</v>
      </c>
      <c r="B33" s="156" t="str">
        <f>'[1]TH Viec 06'!B28</f>
        <v>Đắk Lắc</v>
      </c>
      <c r="C33" s="158">
        <f>'[1]TH Viec 06'!C28</f>
        <v>15181</v>
      </c>
      <c r="D33" s="158">
        <f>'[1]TH Viec 06'!D28</f>
        <v>4248</v>
      </c>
      <c r="E33" s="158">
        <f>'[1]TH Viec 06'!E28</f>
        <v>10933</v>
      </c>
      <c r="F33" s="158">
        <f>'[1]TH Viec 06'!F28</f>
        <v>11869</v>
      </c>
      <c r="G33" s="158">
        <f>'[1]TH Viec 06'!G28</f>
        <v>10196</v>
      </c>
      <c r="H33" s="158">
        <f>'[1]TH Viec 06'!H28</f>
        <v>190</v>
      </c>
      <c r="I33" s="158">
        <f>'[1]TH Viec 06'!I28</f>
        <v>9290</v>
      </c>
      <c r="J33" s="158">
        <f>'[1]TH Viec 06'!J28</f>
        <v>217</v>
      </c>
      <c r="K33" s="158">
        <f>'[1]TH Viec 06'!K28</f>
        <v>474</v>
      </c>
      <c r="L33" s="158">
        <f>'[1]TH Viec 06'!L28</f>
        <v>25</v>
      </c>
      <c r="M33" s="158">
        <f>'[1]TH Viec 06'!M28</f>
        <v>1673</v>
      </c>
      <c r="N33" s="158">
        <f>'[1]TH Viec 06'!P28</f>
        <v>1632</v>
      </c>
      <c r="O33" s="158">
        <f>'[1]TH Viec 06'!Q28</f>
        <v>41</v>
      </c>
      <c r="P33" s="158">
        <f>'[1]TH Viec 06'!R28</f>
        <v>3312</v>
      </c>
      <c r="Q33" s="158">
        <f>'[1]TH Viec 06'!S28</f>
        <v>2232</v>
      </c>
      <c r="R33" s="158">
        <f>'[1]TH Viec 06'!T28</f>
        <v>1</v>
      </c>
      <c r="S33" s="158">
        <f>'[1]TH Viec 06'!U28</f>
        <v>1079</v>
      </c>
      <c r="T33" s="158">
        <f>'[1]TH Viec 06'!V28</f>
        <v>4985</v>
      </c>
      <c r="U33" s="191">
        <f>'[1]TH Viec 06'!W28</f>
        <v>0.8590445698879434</v>
      </c>
      <c r="V33" s="191">
        <f>'[1]TH Viec 06'!X28</f>
        <v>0.7818325538502074</v>
      </c>
      <c r="Y33" s="179">
        <f t="shared" si="2"/>
        <v>14991</v>
      </c>
      <c r="Z33" s="179">
        <f t="shared" si="3"/>
        <v>11205</v>
      </c>
      <c r="AA33" s="179">
        <f t="shared" si="4"/>
        <v>9532</v>
      </c>
      <c r="AB33" s="189">
        <f t="shared" si="5"/>
        <v>0.7474484690814489</v>
      </c>
      <c r="AC33" s="189">
        <f t="shared" si="6"/>
        <v>0.8506916555109326</v>
      </c>
    </row>
    <row r="34" spans="1:29" s="177" customFormat="1" ht="13.5" customHeight="1">
      <c r="A34" s="190">
        <v>17</v>
      </c>
      <c r="B34" s="156" t="str">
        <f>'[1]TH Viec 06'!B29</f>
        <v>Đắk Nông</v>
      </c>
      <c r="C34" s="158">
        <f>'[1]TH Viec 06'!C29</f>
        <v>4765</v>
      </c>
      <c r="D34" s="158">
        <f>'[1]TH Viec 06'!D29</f>
        <v>1660</v>
      </c>
      <c r="E34" s="158">
        <f>'[1]TH Viec 06'!E29</f>
        <v>3105</v>
      </c>
      <c r="F34" s="158">
        <f>'[1]TH Viec 06'!F29</f>
        <v>3632</v>
      </c>
      <c r="G34" s="158">
        <f>'[1]TH Viec 06'!G29</f>
        <v>2584</v>
      </c>
      <c r="H34" s="158">
        <f>'[1]TH Viec 06'!H29</f>
        <v>93</v>
      </c>
      <c r="I34" s="158">
        <f>'[1]TH Viec 06'!I29</f>
        <v>2363</v>
      </c>
      <c r="J34" s="158">
        <f>'[1]TH Viec 06'!J29</f>
        <v>58</v>
      </c>
      <c r="K34" s="158">
        <f>'[1]TH Viec 06'!K29</f>
        <v>61</v>
      </c>
      <c r="L34" s="158">
        <f>'[1]TH Viec 06'!L29</f>
        <v>9</v>
      </c>
      <c r="M34" s="158">
        <f>'[1]TH Viec 06'!M29</f>
        <v>1048</v>
      </c>
      <c r="N34" s="158">
        <f>'[1]TH Viec 06'!P29</f>
        <v>611</v>
      </c>
      <c r="O34" s="158">
        <f>'[1]TH Viec 06'!Q29</f>
        <v>437</v>
      </c>
      <c r="P34" s="158">
        <f>'[1]TH Viec 06'!R29</f>
        <v>1133</v>
      </c>
      <c r="Q34" s="158">
        <f>'[1]TH Viec 06'!S29</f>
        <v>845</v>
      </c>
      <c r="R34" s="158">
        <f>'[1]TH Viec 06'!T29</f>
        <v>0</v>
      </c>
      <c r="S34" s="158">
        <f>'[1]TH Viec 06'!U29</f>
        <v>288</v>
      </c>
      <c r="T34" s="158">
        <f>'[1]TH Viec 06'!V29</f>
        <v>2181</v>
      </c>
      <c r="U34" s="191">
        <f>'[1]TH Viec 06'!W29</f>
        <v>0.711453744493392</v>
      </c>
      <c r="V34" s="191">
        <f>'[1]TH Viec 06'!X29</f>
        <v>0.7622245540398741</v>
      </c>
      <c r="Y34" s="179">
        <f t="shared" si="2"/>
        <v>4672</v>
      </c>
      <c r="Z34" s="179">
        <f t="shared" si="3"/>
        <v>3478</v>
      </c>
      <c r="AA34" s="179">
        <f t="shared" si="4"/>
        <v>2430</v>
      </c>
      <c r="AB34" s="189">
        <f t="shared" si="5"/>
        <v>0.7444349315068494</v>
      </c>
      <c r="AC34" s="189">
        <f t="shared" si="6"/>
        <v>0.6986774008050604</v>
      </c>
    </row>
    <row r="35" spans="1:29" s="177" customFormat="1" ht="13.5" customHeight="1">
      <c r="A35" s="192">
        <v>18</v>
      </c>
      <c r="B35" s="156" t="str">
        <f>'[1]TH Viec 06'!B30</f>
        <v>Điện Biên</v>
      </c>
      <c r="C35" s="158">
        <f>'[1]TH Viec 06'!C30</f>
        <v>2600</v>
      </c>
      <c r="D35" s="158">
        <f>'[1]TH Viec 06'!D30</f>
        <v>556</v>
      </c>
      <c r="E35" s="158">
        <f>'[1]TH Viec 06'!E30</f>
        <v>2044</v>
      </c>
      <c r="F35" s="158">
        <f>'[1]TH Viec 06'!F30</f>
        <v>2182</v>
      </c>
      <c r="G35" s="158">
        <f>'[1]TH Viec 06'!G30</f>
        <v>1924</v>
      </c>
      <c r="H35" s="158">
        <f>'[1]TH Viec 06'!H30</f>
        <v>93</v>
      </c>
      <c r="I35" s="158">
        <f>'[1]TH Viec 06'!I30</f>
        <v>1759</v>
      </c>
      <c r="J35" s="158">
        <f>'[1]TH Viec 06'!J30</f>
        <v>28</v>
      </c>
      <c r="K35" s="158">
        <f>'[1]TH Viec 06'!K30</f>
        <v>25</v>
      </c>
      <c r="L35" s="158">
        <f>'[1]TH Viec 06'!L30</f>
        <v>19</v>
      </c>
      <c r="M35" s="158">
        <f>'[1]TH Viec 06'!M30</f>
        <v>258</v>
      </c>
      <c r="N35" s="158">
        <f>'[1]TH Viec 06'!P30</f>
        <v>248</v>
      </c>
      <c r="O35" s="158">
        <f>'[1]TH Viec 06'!Q30</f>
        <v>10</v>
      </c>
      <c r="P35" s="158">
        <f>'[1]TH Viec 06'!R30</f>
        <v>418</v>
      </c>
      <c r="Q35" s="158">
        <f>'[1]TH Viec 06'!S30</f>
        <v>403</v>
      </c>
      <c r="R35" s="158">
        <f>'[1]TH Viec 06'!T30</f>
        <v>0</v>
      </c>
      <c r="S35" s="158">
        <f>'[1]TH Viec 06'!U30</f>
        <v>15</v>
      </c>
      <c r="T35" s="158">
        <f>'[1]TH Viec 06'!V30</f>
        <v>676</v>
      </c>
      <c r="U35" s="191">
        <f>'[1]TH Viec 06'!W30</f>
        <v>0.8817598533455545</v>
      </c>
      <c r="V35" s="191">
        <f>'[1]TH Viec 06'!X30</f>
        <v>0.8392307692307692</v>
      </c>
      <c r="Y35" s="179">
        <f t="shared" si="2"/>
        <v>2507</v>
      </c>
      <c r="Z35" s="179">
        <f t="shared" si="3"/>
        <v>2064</v>
      </c>
      <c r="AA35" s="179">
        <f t="shared" si="4"/>
        <v>1806</v>
      </c>
      <c r="AB35" s="189">
        <f t="shared" si="5"/>
        <v>0.8232947746310331</v>
      </c>
      <c r="AC35" s="189">
        <f t="shared" si="6"/>
        <v>0.875</v>
      </c>
    </row>
    <row r="36" spans="1:29" s="177" customFormat="1" ht="13.5" customHeight="1">
      <c r="A36" s="190">
        <v>19</v>
      </c>
      <c r="B36" s="156" t="str">
        <f>'[1]TH Viec 06'!B31</f>
        <v>Đồng Nai</v>
      </c>
      <c r="C36" s="158">
        <f>'[1]TH Viec 06'!C31</f>
        <v>27883</v>
      </c>
      <c r="D36" s="158">
        <f>'[1]TH Viec 06'!D31</f>
        <v>10932</v>
      </c>
      <c r="E36" s="158">
        <f>'[1]TH Viec 06'!E31</f>
        <v>16951</v>
      </c>
      <c r="F36" s="158">
        <f>'[1]TH Viec 06'!F31</f>
        <v>21513</v>
      </c>
      <c r="G36" s="158">
        <f>'[1]TH Viec 06'!G31</f>
        <v>15375</v>
      </c>
      <c r="H36" s="158">
        <f>'[1]TH Viec 06'!H31</f>
        <v>633</v>
      </c>
      <c r="I36" s="158">
        <f>'[1]TH Viec 06'!I31</f>
        <v>13826</v>
      </c>
      <c r="J36" s="158">
        <f>'[1]TH Viec 06'!J31</f>
        <v>363</v>
      </c>
      <c r="K36" s="158">
        <f>'[1]TH Viec 06'!K31</f>
        <v>483</v>
      </c>
      <c r="L36" s="158">
        <f>'[1]TH Viec 06'!L31</f>
        <v>70</v>
      </c>
      <c r="M36" s="158">
        <f>'[1]TH Viec 06'!M31</f>
        <v>6138</v>
      </c>
      <c r="N36" s="158">
        <f>'[1]TH Viec 06'!P31</f>
        <v>6000</v>
      </c>
      <c r="O36" s="158">
        <f>'[1]TH Viec 06'!Q31</f>
        <v>138</v>
      </c>
      <c r="P36" s="158">
        <f>'[1]TH Viec 06'!R31</f>
        <v>6370</v>
      </c>
      <c r="Q36" s="158">
        <f>'[1]TH Viec 06'!S31</f>
        <v>5128</v>
      </c>
      <c r="R36" s="158">
        <f>'[1]TH Viec 06'!T31</f>
        <v>23</v>
      </c>
      <c r="S36" s="158">
        <f>'[1]TH Viec 06'!U31</f>
        <v>1219</v>
      </c>
      <c r="T36" s="158">
        <f>'[1]TH Viec 06'!V31</f>
        <v>12508</v>
      </c>
      <c r="U36" s="191">
        <f>'[1]TH Viec 06'!W31</f>
        <v>0.7146841444707851</v>
      </c>
      <c r="V36" s="191">
        <f>'[1]TH Viec 06'!X31</f>
        <v>0.7715453860775383</v>
      </c>
      <c r="Y36" s="179">
        <f t="shared" si="2"/>
        <v>27250</v>
      </c>
      <c r="Z36" s="179">
        <f t="shared" si="3"/>
        <v>20397</v>
      </c>
      <c r="AA36" s="179">
        <f t="shared" si="4"/>
        <v>14259</v>
      </c>
      <c r="AB36" s="189">
        <f t="shared" si="5"/>
        <v>0.74851376146789</v>
      </c>
      <c r="AC36" s="189">
        <f t="shared" si="6"/>
        <v>0.6990733931460509</v>
      </c>
    </row>
    <row r="37" spans="1:29" s="177" customFormat="1" ht="13.5" customHeight="1">
      <c r="A37" s="192">
        <v>20</v>
      </c>
      <c r="B37" s="156" t="str">
        <f>'[1]TH Viec 06'!B32</f>
        <v>Đồng Tháp</v>
      </c>
      <c r="C37" s="158">
        <f>'[1]TH Viec 06'!C32</f>
        <v>16907</v>
      </c>
      <c r="D37" s="158">
        <f>'[1]TH Viec 06'!D32</f>
        <v>3317</v>
      </c>
      <c r="E37" s="158">
        <f>'[1]TH Viec 06'!E32</f>
        <v>13590</v>
      </c>
      <c r="F37" s="158">
        <f>'[1]TH Viec 06'!F32</f>
        <v>14957</v>
      </c>
      <c r="G37" s="158">
        <f>'[1]TH Viec 06'!G32</f>
        <v>11910</v>
      </c>
      <c r="H37" s="158">
        <f>'[1]TH Viec 06'!H32</f>
        <v>229</v>
      </c>
      <c r="I37" s="158">
        <f>'[1]TH Viec 06'!I32</f>
        <v>10480</v>
      </c>
      <c r="J37" s="158">
        <f>'[1]TH Viec 06'!J32</f>
        <v>181</v>
      </c>
      <c r="K37" s="158">
        <f>'[1]TH Viec 06'!K32</f>
        <v>973</v>
      </c>
      <c r="L37" s="158">
        <f>'[1]TH Viec 06'!L32</f>
        <v>47</v>
      </c>
      <c r="M37" s="158">
        <f>'[1]TH Viec 06'!M32</f>
        <v>3047</v>
      </c>
      <c r="N37" s="158">
        <f>'[1]TH Viec 06'!P32</f>
        <v>3047</v>
      </c>
      <c r="O37" s="158">
        <f>'[1]TH Viec 06'!Q32</f>
        <v>0</v>
      </c>
      <c r="P37" s="158">
        <f>'[1]TH Viec 06'!R32</f>
        <v>1950</v>
      </c>
      <c r="Q37" s="158">
        <f>'[1]TH Viec 06'!S32</f>
        <v>1577</v>
      </c>
      <c r="R37" s="158">
        <f>'[1]TH Viec 06'!T32</f>
        <v>10</v>
      </c>
      <c r="S37" s="158">
        <f>'[1]TH Viec 06'!U32</f>
        <v>363</v>
      </c>
      <c r="T37" s="158">
        <f>'[1]TH Viec 06'!V32</f>
        <v>4997</v>
      </c>
      <c r="U37" s="191">
        <f>'[1]TH Viec 06'!W32</f>
        <v>0.7962826770074213</v>
      </c>
      <c r="V37" s="191">
        <f>'[1]TH Viec 06'!X32</f>
        <v>0.8846631572721358</v>
      </c>
      <c r="Y37" s="179">
        <f t="shared" si="2"/>
        <v>16678</v>
      </c>
      <c r="Z37" s="179">
        <f t="shared" si="3"/>
        <v>13755</v>
      </c>
      <c r="AA37" s="179">
        <f t="shared" si="4"/>
        <v>10708</v>
      </c>
      <c r="AB37" s="189">
        <f t="shared" si="5"/>
        <v>0.8247391773593956</v>
      </c>
      <c r="AC37" s="189">
        <f t="shared" si="6"/>
        <v>0.7784805525263541</v>
      </c>
    </row>
    <row r="38" spans="1:29" s="177" customFormat="1" ht="13.5" customHeight="1">
      <c r="A38" s="190">
        <v>21</v>
      </c>
      <c r="B38" s="156" t="str">
        <f>'[1]TH Viec 06'!B33</f>
        <v>Gia Lai</v>
      </c>
      <c r="C38" s="158">
        <f>'[1]TH Viec 06'!C33</f>
        <v>11801</v>
      </c>
      <c r="D38" s="158">
        <f>'[1]TH Viec 06'!D33</f>
        <v>3763</v>
      </c>
      <c r="E38" s="158">
        <f>'[1]TH Viec 06'!E33</f>
        <v>8038</v>
      </c>
      <c r="F38" s="158">
        <f>'[1]TH Viec 06'!F33</f>
        <v>9885</v>
      </c>
      <c r="G38" s="158">
        <f>'[1]TH Viec 06'!G33</f>
        <v>6561</v>
      </c>
      <c r="H38" s="158">
        <f>'[1]TH Viec 06'!H33</f>
        <v>150</v>
      </c>
      <c r="I38" s="158">
        <f>'[1]TH Viec 06'!I33</f>
        <v>5887</v>
      </c>
      <c r="J38" s="158">
        <f>'[1]TH Viec 06'!J33</f>
        <v>200</v>
      </c>
      <c r="K38" s="158">
        <f>'[1]TH Viec 06'!K33</f>
        <v>301</v>
      </c>
      <c r="L38" s="158">
        <f>'[1]TH Viec 06'!L33</f>
        <v>23</v>
      </c>
      <c r="M38" s="158">
        <f>'[1]TH Viec 06'!M33</f>
        <v>3324</v>
      </c>
      <c r="N38" s="158">
        <f>'[1]TH Viec 06'!P33</f>
        <v>3161</v>
      </c>
      <c r="O38" s="158">
        <f>'[1]TH Viec 06'!Q33</f>
        <v>163</v>
      </c>
      <c r="P38" s="158">
        <f>'[1]TH Viec 06'!R33</f>
        <v>1916</v>
      </c>
      <c r="Q38" s="158">
        <f>'[1]TH Viec 06'!S33</f>
        <v>1583</v>
      </c>
      <c r="R38" s="158">
        <f>'[1]TH Viec 06'!T33</f>
        <v>17</v>
      </c>
      <c r="S38" s="158">
        <f>'[1]TH Viec 06'!U33</f>
        <v>316</v>
      </c>
      <c r="T38" s="158">
        <f>'[1]TH Viec 06'!V33</f>
        <v>5240</v>
      </c>
      <c r="U38" s="191">
        <f>'[1]TH Viec 06'!W33</f>
        <v>0.6637329286798179</v>
      </c>
      <c r="V38" s="191">
        <f>'[1]TH Viec 06'!X33</f>
        <v>0.837640877891704</v>
      </c>
      <c r="Y38" s="179">
        <f t="shared" si="2"/>
        <v>11651</v>
      </c>
      <c r="Z38" s="179">
        <f t="shared" si="3"/>
        <v>9434</v>
      </c>
      <c r="AA38" s="179">
        <f t="shared" si="4"/>
        <v>6110</v>
      </c>
      <c r="AB38" s="189">
        <f t="shared" si="5"/>
        <v>0.8097159042142306</v>
      </c>
      <c r="AC38" s="189">
        <f t="shared" si="6"/>
        <v>0.6476574093703625</v>
      </c>
    </row>
    <row r="39" spans="1:29" s="177" customFormat="1" ht="13.5" customHeight="1">
      <c r="A39" s="192">
        <v>22</v>
      </c>
      <c r="B39" s="156" t="str">
        <f>'[1]TH Viec 06'!B34</f>
        <v>Hà Giang</v>
      </c>
      <c r="C39" s="158">
        <f>'[1]TH Viec 06'!C34</f>
        <v>2096</v>
      </c>
      <c r="D39" s="158">
        <f>'[1]TH Viec 06'!D34</f>
        <v>393</v>
      </c>
      <c r="E39" s="158">
        <f>'[1]TH Viec 06'!E34</f>
        <v>1703</v>
      </c>
      <c r="F39" s="158">
        <f>'[1]TH Viec 06'!F34</f>
        <v>1844</v>
      </c>
      <c r="G39" s="158">
        <f>'[1]TH Viec 06'!G34</f>
        <v>1529</v>
      </c>
      <c r="H39" s="158">
        <f>'[1]TH Viec 06'!H34</f>
        <v>30</v>
      </c>
      <c r="I39" s="158">
        <f>'[1]TH Viec 06'!I34</f>
        <v>1428</v>
      </c>
      <c r="J39" s="158">
        <f>'[1]TH Viec 06'!J34</f>
        <v>23</v>
      </c>
      <c r="K39" s="158">
        <f>'[1]TH Viec 06'!K34</f>
        <v>43</v>
      </c>
      <c r="L39" s="158">
        <f>'[1]TH Viec 06'!L34</f>
        <v>5</v>
      </c>
      <c r="M39" s="158">
        <f>'[1]TH Viec 06'!M34</f>
        <v>315</v>
      </c>
      <c r="N39" s="158">
        <f>'[1]TH Viec 06'!P34</f>
        <v>269</v>
      </c>
      <c r="O39" s="158">
        <f>'[1]TH Viec 06'!Q34</f>
        <v>46</v>
      </c>
      <c r="P39" s="158">
        <f>'[1]TH Viec 06'!R34</f>
        <v>252</v>
      </c>
      <c r="Q39" s="158">
        <f>'[1]TH Viec 06'!S34</f>
        <v>245</v>
      </c>
      <c r="R39" s="158">
        <f>'[1]TH Viec 06'!T34</f>
        <v>0</v>
      </c>
      <c r="S39" s="158">
        <f>'[1]TH Viec 06'!U34</f>
        <v>7</v>
      </c>
      <c r="T39" s="158">
        <f>'[1]TH Viec 06'!V34</f>
        <v>567</v>
      </c>
      <c r="U39" s="191">
        <f>'[1]TH Viec 06'!W34</f>
        <v>0.829175704989154</v>
      </c>
      <c r="V39" s="191">
        <f>'[1]TH Viec 06'!X34</f>
        <v>0.8797709923664122</v>
      </c>
      <c r="Y39" s="179">
        <f t="shared" si="2"/>
        <v>2066</v>
      </c>
      <c r="Z39" s="179">
        <f t="shared" si="3"/>
        <v>1771</v>
      </c>
      <c r="AA39" s="179">
        <f t="shared" si="4"/>
        <v>1456</v>
      </c>
      <c r="AB39" s="189">
        <f t="shared" si="5"/>
        <v>0.8572120038722169</v>
      </c>
      <c r="AC39" s="189">
        <f t="shared" si="6"/>
        <v>0.8221343873517787</v>
      </c>
    </row>
    <row r="40" spans="1:29" s="177" customFormat="1" ht="13.5" customHeight="1">
      <c r="A40" s="190">
        <v>23</v>
      </c>
      <c r="B40" s="156" t="str">
        <f>'[1]TH Viec 06'!B35</f>
        <v>Hà Nam</v>
      </c>
      <c r="C40" s="158">
        <f>'[1]TH Viec 06'!C35</f>
        <v>2619</v>
      </c>
      <c r="D40" s="158">
        <f>'[1]TH Viec 06'!D35</f>
        <v>1064</v>
      </c>
      <c r="E40" s="158">
        <f>'[1]TH Viec 06'!E35</f>
        <v>1555</v>
      </c>
      <c r="F40" s="158">
        <f>'[1]TH Viec 06'!F35</f>
        <v>1714</v>
      </c>
      <c r="G40" s="158">
        <f>'[1]TH Viec 06'!G35</f>
        <v>1467</v>
      </c>
      <c r="H40" s="158">
        <f>'[1]TH Viec 06'!H35</f>
        <v>63</v>
      </c>
      <c r="I40" s="158">
        <f>'[1]TH Viec 06'!I35</f>
        <v>1334</v>
      </c>
      <c r="J40" s="158">
        <f>'[1]TH Viec 06'!J35</f>
        <v>33</v>
      </c>
      <c r="K40" s="158">
        <f>'[1]TH Viec 06'!K35</f>
        <v>32</v>
      </c>
      <c r="L40" s="158">
        <f>'[1]TH Viec 06'!L35</f>
        <v>5</v>
      </c>
      <c r="M40" s="158">
        <f>'[1]TH Viec 06'!M35</f>
        <v>247</v>
      </c>
      <c r="N40" s="158">
        <f>'[1]TH Viec 06'!P35</f>
        <v>130</v>
      </c>
      <c r="O40" s="158">
        <f>'[1]TH Viec 06'!Q35</f>
        <v>117</v>
      </c>
      <c r="P40" s="158">
        <f>'[1]TH Viec 06'!R35</f>
        <v>905</v>
      </c>
      <c r="Q40" s="158">
        <f>'[1]TH Viec 06'!S35</f>
        <v>891</v>
      </c>
      <c r="R40" s="158">
        <f>'[1]TH Viec 06'!T35</f>
        <v>6</v>
      </c>
      <c r="S40" s="158">
        <f>'[1]TH Viec 06'!U35</f>
        <v>8</v>
      </c>
      <c r="T40" s="158">
        <f>'[1]TH Viec 06'!V35</f>
        <v>1152</v>
      </c>
      <c r="U40" s="191">
        <f>'[1]TH Viec 06'!W35</f>
        <v>0.8558926487747958</v>
      </c>
      <c r="V40" s="191">
        <f>'[1]TH Viec 06'!X35</f>
        <v>0.6544482626956853</v>
      </c>
      <c r="Y40" s="179">
        <f t="shared" si="2"/>
        <v>2556</v>
      </c>
      <c r="Z40" s="179">
        <f t="shared" si="3"/>
        <v>1619</v>
      </c>
      <c r="AA40" s="179">
        <f t="shared" si="4"/>
        <v>1372</v>
      </c>
      <c r="AB40" s="189">
        <f t="shared" si="5"/>
        <v>0.6334115805946792</v>
      </c>
      <c r="AC40" s="189">
        <f t="shared" si="6"/>
        <v>0.8474366893143916</v>
      </c>
    </row>
    <row r="41" spans="1:29" s="177" customFormat="1" ht="13.5" customHeight="1">
      <c r="A41" s="192">
        <v>24</v>
      </c>
      <c r="B41" s="156" t="str">
        <f>'[1]TH Viec 06'!B36</f>
        <v>Hà Nội</v>
      </c>
      <c r="C41" s="158">
        <f>'[1]TH Viec 06'!C36</f>
        <v>33652</v>
      </c>
      <c r="D41" s="158">
        <f>'[1]TH Viec 06'!D36</f>
        <v>11344</v>
      </c>
      <c r="E41" s="158">
        <f>'[1]TH Viec 06'!E36</f>
        <v>22308</v>
      </c>
      <c r="F41" s="158">
        <f>'[1]TH Viec 06'!F36</f>
        <v>25620</v>
      </c>
      <c r="G41" s="158">
        <f>'[1]TH Viec 06'!G36</f>
        <v>17721</v>
      </c>
      <c r="H41" s="158">
        <f>'[1]TH Viec 06'!H36</f>
        <v>983</v>
      </c>
      <c r="I41" s="158">
        <f>'[1]TH Viec 06'!I36</f>
        <v>15961</v>
      </c>
      <c r="J41" s="158">
        <f>'[1]TH Viec 06'!J36</f>
        <v>322</v>
      </c>
      <c r="K41" s="158">
        <f>'[1]TH Viec 06'!K36</f>
        <v>356</v>
      </c>
      <c r="L41" s="158">
        <f>'[1]TH Viec 06'!L36</f>
        <v>99</v>
      </c>
      <c r="M41" s="158">
        <f>'[1]TH Viec 06'!M36</f>
        <v>7899</v>
      </c>
      <c r="N41" s="158">
        <f>'[1]TH Viec 06'!P36</f>
        <v>7859</v>
      </c>
      <c r="O41" s="158">
        <f>'[1]TH Viec 06'!Q36</f>
        <v>40</v>
      </c>
      <c r="P41" s="158">
        <f>'[1]TH Viec 06'!R36</f>
        <v>8032</v>
      </c>
      <c r="Q41" s="158">
        <f>'[1]TH Viec 06'!S36</f>
        <v>7679</v>
      </c>
      <c r="R41" s="158">
        <f>'[1]TH Viec 06'!T36</f>
        <v>39</v>
      </c>
      <c r="S41" s="158">
        <f>'[1]TH Viec 06'!U36</f>
        <v>314</v>
      </c>
      <c r="T41" s="158">
        <f>'[1]TH Viec 06'!V36</f>
        <v>15931</v>
      </c>
      <c r="U41" s="191">
        <f>'[1]TH Viec 06'!W36</f>
        <v>0.6916861826697892</v>
      </c>
      <c r="V41" s="191">
        <f>'[1]TH Viec 06'!X36</f>
        <v>0.7613217639367645</v>
      </c>
      <c r="Y41" s="179">
        <f t="shared" si="2"/>
        <v>32669</v>
      </c>
      <c r="Z41" s="179">
        <f t="shared" si="3"/>
        <v>24281</v>
      </c>
      <c r="AA41" s="179">
        <f t="shared" si="4"/>
        <v>16382</v>
      </c>
      <c r="AB41" s="189">
        <f t="shared" si="5"/>
        <v>0.7432428295938045</v>
      </c>
      <c r="AC41" s="189">
        <f t="shared" si="6"/>
        <v>0.6746839092294387</v>
      </c>
    </row>
    <row r="42" spans="1:29" s="177" customFormat="1" ht="13.5" customHeight="1">
      <c r="A42" s="190">
        <v>25</v>
      </c>
      <c r="B42" s="156" t="str">
        <f>'[1]TH Viec 06'!B37</f>
        <v>Hà Tĩnh</v>
      </c>
      <c r="C42" s="158">
        <f>'[1]TH Viec 06'!C37</f>
        <v>3866</v>
      </c>
      <c r="D42" s="158">
        <f>'[1]TH Viec 06'!D37</f>
        <v>631</v>
      </c>
      <c r="E42" s="158">
        <f>'[1]TH Viec 06'!E37</f>
        <v>3235</v>
      </c>
      <c r="F42" s="158">
        <f>'[1]TH Viec 06'!F37</f>
        <v>3409</v>
      </c>
      <c r="G42" s="158">
        <f>'[1]TH Viec 06'!G37</f>
        <v>2922</v>
      </c>
      <c r="H42" s="158">
        <f>'[1]TH Viec 06'!H37</f>
        <v>88</v>
      </c>
      <c r="I42" s="158">
        <f>'[1]TH Viec 06'!I37</f>
        <v>2759</v>
      </c>
      <c r="J42" s="158">
        <f>'[1]TH Viec 06'!J37</f>
        <v>15</v>
      </c>
      <c r="K42" s="158">
        <f>'[1]TH Viec 06'!K37</f>
        <v>56</v>
      </c>
      <c r="L42" s="158">
        <f>'[1]TH Viec 06'!L37</f>
        <v>4</v>
      </c>
      <c r="M42" s="158">
        <f>'[1]TH Viec 06'!M37</f>
        <v>487</v>
      </c>
      <c r="N42" s="158">
        <f>'[1]TH Viec 06'!P37</f>
        <v>466</v>
      </c>
      <c r="O42" s="158">
        <f>'[1]TH Viec 06'!Q37</f>
        <v>21</v>
      </c>
      <c r="P42" s="158">
        <f>'[1]TH Viec 06'!R37</f>
        <v>457</v>
      </c>
      <c r="Q42" s="158">
        <f>'[1]TH Viec 06'!S37</f>
        <v>435</v>
      </c>
      <c r="R42" s="158">
        <f>'[1]TH Viec 06'!T37</f>
        <v>0</v>
      </c>
      <c r="S42" s="158">
        <f>'[1]TH Viec 06'!U37</f>
        <v>22</v>
      </c>
      <c r="T42" s="158">
        <f>'[1]TH Viec 06'!V37</f>
        <v>944</v>
      </c>
      <c r="U42" s="191">
        <f>'[1]TH Viec 06'!W37</f>
        <v>0.8571428571428571</v>
      </c>
      <c r="V42" s="191">
        <f>'[1]TH Viec 06'!X37</f>
        <v>0.8817899637868598</v>
      </c>
      <c r="Y42" s="179">
        <f t="shared" si="2"/>
        <v>3778</v>
      </c>
      <c r="Z42" s="179">
        <f t="shared" si="3"/>
        <v>3265</v>
      </c>
      <c r="AA42" s="179">
        <f t="shared" si="4"/>
        <v>2778</v>
      </c>
      <c r="AB42" s="189">
        <f t="shared" si="5"/>
        <v>0.8642138697723664</v>
      </c>
      <c r="AC42" s="189">
        <f t="shared" si="6"/>
        <v>0.8508422664624808</v>
      </c>
    </row>
    <row r="43" spans="1:29" s="177" customFormat="1" ht="13.5" customHeight="1">
      <c r="A43" s="192">
        <v>26</v>
      </c>
      <c r="B43" s="156" t="str">
        <f>'[1]TH Viec 06'!B38</f>
        <v>Hải Dương</v>
      </c>
      <c r="C43" s="158">
        <f>'[1]TH Viec 06'!C38</f>
        <v>9009</v>
      </c>
      <c r="D43" s="158">
        <f>'[1]TH Viec 06'!D38</f>
        <v>2663</v>
      </c>
      <c r="E43" s="158">
        <f>'[1]TH Viec 06'!E38</f>
        <v>6346</v>
      </c>
      <c r="F43" s="158">
        <f>'[1]TH Viec 06'!F38</f>
        <v>7561</v>
      </c>
      <c r="G43" s="158">
        <f>'[1]TH Viec 06'!G38</f>
        <v>5695</v>
      </c>
      <c r="H43" s="158">
        <f>'[1]TH Viec 06'!H38</f>
        <v>148</v>
      </c>
      <c r="I43" s="158">
        <f>'[1]TH Viec 06'!I38</f>
        <v>5386</v>
      </c>
      <c r="J43" s="158">
        <f>'[1]TH Viec 06'!J38</f>
        <v>66</v>
      </c>
      <c r="K43" s="158">
        <f>'[1]TH Viec 06'!K38</f>
        <v>63</v>
      </c>
      <c r="L43" s="158">
        <f>'[1]TH Viec 06'!L38</f>
        <v>32</v>
      </c>
      <c r="M43" s="158">
        <f>'[1]TH Viec 06'!M38</f>
        <v>1866</v>
      </c>
      <c r="N43" s="158">
        <f>'[1]TH Viec 06'!P38</f>
        <v>1687</v>
      </c>
      <c r="O43" s="158">
        <f>'[1]TH Viec 06'!Q38</f>
        <v>179</v>
      </c>
      <c r="P43" s="158">
        <f>'[1]TH Viec 06'!R38</f>
        <v>1448</v>
      </c>
      <c r="Q43" s="158">
        <f>'[1]TH Viec 06'!S38</f>
        <v>1269</v>
      </c>
      <c r="R43" s="158">
        <f>'[1]TH Viec 06'!T38</f>
        <v>8</v>
      </c>
      <c r="S43" s="158">
        <f>'[1]TH Viec 06'!U38</f>
        <v>171</v>
      </c>
      <c r="T43" s="158">
        <f>'[1]TH Viec 06'!V38</f>
        <v>3314</v>
      </c>
      <c r="U43" s="191">
        <f>'[1]TH Viec 06'!W38</f>
        <v>0.7532072477185557</v>
      </c>
      <c r="V43" s="191">
        <f>'[1]TH Viec 06'!X38</f>
        <v>0.8392718392718392</v>
      </c>
      <c r="Y43" s="179">
        <f t="shared" si="2"/>
        <v>8861</v>
      </c>
      <c r="Z43" s="179">
        <f t="shared" si="3"/>
        <v>7350</v>
      </c>
      <c r="AA43" s="179">
        <f t="shared" si="4"/>
        <v>5484</v>
      </c>
      <c r="AB43" s="189">
        <f t="shared" si="5"/>
        <v>0.8294774856111048</v>
      </c>
      <c r="AC43" s="189">
        <f t="shared" si="6"/>
        <v>0.7461224489795918</v>
      </c>
    </row>
    <row r="44" spans="1:29" s="177" customFormat="1" ht="13.5" customHeight="1">
      <c r="A44" s="190">
        <v>27</v>
      </c>
      <c r="B44" s="156" t="str">
        <f>'[1]TH Viec 06'!B39</f>
        <v>Hải Phòng</v>
      </c>
      <c r="C44" s="158">
        <f>'[1]TH Viec 06'!C39</f>
        <v>15280</v>
      </c>
      <c r="D44" s="158">
        <f>'[1]TH Viec 06'!D39</f>
        <v>8964</v>
      </c>
      <c r="E44" s="158">
        <f>'[1]TH Viec 06'!E39</f>
        <v>6316</v>
      </c>
      <c r="F44" s="158">
        <f>'[1]TH Viec 06'!F39</f>
        <v>8891</v>
      </c>
      <c r="G44" s="158">
        <f>'[1]TH Viec 06'!G39</f>
        <v>5817</v>
      </c>
      <c r="H44" s="158">
        <f>'[1]TH Viec 06'!H39</f>
        <v>201</v>
      </c>
      <c r="I44" s="158">
        <f>'[1]TH Viec 06'!I39</f>
        <v>5064</v>
      </c>
      <c r="J44" s="158">
        <f>'[1]TH Viec 06'!J39</f>
        <v>175</v>
      </c>
      <c r="K44" s="158">
        <f>'[1]TH Viec 06'!K39</f>
        <v>190</v>
      </c>
      <c r="L44" s="158">
        <f>'[1]TH Viec 06'!L39</f>
        <v>187</v>
      </c>
      <c r="M44" s="158">
        <f>'[1]TH Viec 06'!M39</f>
        <v>3074</v>
      </c>
      <c r="N44" s="158">
        <f>'[1]TH Viec 06'!P39</f>
        <v>2920</v>
      </c>
      <c r="O44" s="158">
        <f>'[1]TH Viec 06'!Q39</f>
        <v>154</v>
      </c>
      <c r="P44" s="158">
        <f>'[1]TH Viec 06'!R39</f>
        <v>6389</v>
      </c>
      <c r="Q44" s="158">
        <f>'[1]TH Viec 06'!S39</f>
        <v>5762</v>
      </c>
      <c r="R44" s="158">
        <f>'[1]TH Viec 06'!T39</f>
        <v>6</v>
      </c>
      <c r="S44" s="158">
        <f>'[1]TH Viec 06'!U39</f>
        <v>621</v>
      </c>
      <c r="T44" s="158">
        <f>'[1]TH Viec 06'!V39</f>
        <v>9463</v>
      </c>
      <c r="U44" s="191">
        <f>'[1]TH Viec 06'!W39</f>
        <v>0.6542571139354403</v>
      </c>
      <c r="V44" s="191">
        <f>'[1]TH Viec 06'!X39</f>
        <v>0.5818717277486911</v>
      </c>
      <c r="Y44" s="179">
        <f t="shared" si="2"/>
        <v>15079</v>
      </c>
      <c r="Z44" s="179">
        <f t="shared" si="3"/>
        <v>8500</v>
      </c>
      <c r="AA44" s="179">
        <f t="shared" si="4"/>
        <v>5426</v>
      </c>
      <c r="AB44" s="189">
        <f t="shared" si="5"/>
        <v>0.5636978579481398</v>
      </c>
      <c r="AC44" s="189">
        <f t="shared" si="6"/>
        <v>0.6383529411764706</v>
      </c>
    </row>
    <row r="45" spans="1:29" s="177" customFormat="1" ht="13.5" customHeight="1">
      <c r="A45" s="192">
        <v>28</v>
      </c>
      <c r="B45" s="156" t="str">
        <f>'[1]TH Viec 06'!B40</f>
        <v>Hậu Giang</v>
      </c>
      <c r="C45" s="158">
        <f>'[1]TH Viec 06'!C40</f>
        <v>7979</v>
      </c>
      <c r="D45" s="158">
        <f>'[1]TH Viec 06'!D40</f>
        <v>2926</v>
      </c>
      <c r="E45" s="158">
        <f>'[1]TH Viec 06'!E40</f>
        <v>5053</v>
      </c>
      <c r="F45" s="158">
        <f>'[1]TH Viec 06'!F40</f>
        <v>6527</v>
      </c>
      <c r="G45" s="158">
        <f>'[1]TH Viec 06'!G40</f>
        <v>4351</v>
      </c>
      <c r="H45" s="158">
        <f>'[1]TH Viec 06'!H40</f>
        <v>111</v>
      </c>
      <c r="I45" s="158">
        <f>'[1]TH Viec 06'!I40</f>
        <v>3778</v>
      </c>
      <c r="J45" s="158">
        <f>'[1]TH Viec 06'!J40</f>
        <v>148</v>
      </c>
      <c r="K45" s="158">
        <f>'[1]TH Viec 06'!K40</f>
        <v>312</v>
      </c>
      <c r="L45" s="158">
        <f>'[1]TH Viec 06'!L40</f>
        <v>2</v>
      </c>
      <c r="M45" s="158">
        <f>'[1]TH Viec 06'!M40</f>
        <v>2176</v>
      </c>
      <c r="N45" s="158">
        <f>'[1]TH Viec 06'!P40</f>
        <v>2176</v>
      </c>
      <c r="O45" s="158">
        <f>'[1]TH Viec 06'!Q40</f>
        <v>0</v>
      </c>
      <c r="P45" s="158">
        <f>'[1]TH Viec 06'!R40</f>
        <v>1452</v>
      </c>
      <c r="Q45" s="158">
        <f>'[1]TH Viec 06'!S40</f>
        <v>599</v>
      </c>
      <c r="R45" s="158">
        <f>'[1]TH Viec 06'!T40</f>
        <v>4</v>
      </c>
      <c r="S45" s="158">
        <f>'[1]TH Viec 06'!U40</f>
        <v>849</v>
      </c>
      <c r="T45" s="158">
        <f>'[1]TH Viec 06'!V40</f>
        <v>3628</v>
      </c>
      <c r="U45" s="191">
        <f>'[1]TH Viec 06'!W40</f>
        <v>0.6666155967519535</v>
      </c>
      <c r="V45" s="191">
        <f>'[1]TH Viec 06'!X40</f>
        <v>0.8180223085599699</v>
      </c>
      <c r="Y45" s="179">
        <f t="shared" si="2"/>
        <v>7868</v>
      </c>
      <c r="Z45" s="179">
        <f t="shared" si="3"/>
        <v>6104</v>
      </c>
      <c r="AA45" s="179">
        <f t="shared" si="4"/>
        <v>3928</v>
      </c>
      <c r="AB45" s="189">
        <f t="shared" si="5"/>
        <v>0.7758007117437722</v>
      </c>
      <c r="AC45" s="189">
        <f t="shared" si="6"/>
        <v>0.6435124508519003</v>
      </c>
    </row>
    <row r="46" spans="1:29" s="177" customFormat="1" ht="13.5" customHeight="1">
      <c r="A46" s="190">
        <v>29</v>
      </c>
      <c r="B46" s="156" t="str">
        <f>'[1]TH Viec 06'!B41</f>
        <v>Hòa Bình</v>
      </c>
      <c r="C46" s="158">
        <f>'[1]TH Viec 06'!C41</f>
        <v>3382</v>
      </c>
      <c r="D46" s="158">
        <f>'[1]TH Viec 06'!D41</f>
        <v>489</v>
      </c>
      <c r="E46" s="158">
        <f>'[1]TH Viec 06'!E41</f>
        <v>2893</v>
      </c>
      <c r="F46" s="158">
        <f>'[1]TH Viec 06'!F41</f>
        <v>2996</v>
      </c>
      <c r="G46" s="158">
        <f>'[1]TH Viec 06'!G41</f>
        <v>2688</v>
      </c>
      <c r="H46" s="158">
        <f>'[1]TH Viec 06'!H41</f>
        <v>65</v>
      </c>
      <c r="I46" s="158">
        <f>'[1]TH Viec 06'!I41</f>
        <v>2588</v>
      </c>
      <c r="J46" s="158">
        <f>'[1]TH Viec 06'!J41</f>
        <v>8</v>
      </c>
      <c r="K46" s="158">
        <f>'[1]TH Viec 06'!K41</f>
        <v>11</v>
      </c>
      <c r="L46" s="158">
        <f>'[1]TH Viec 06'!L41</f>
        <v>16</v>
      </c>
      <c r="M46" s="158">
        <f>'[1]TH Viec 06'!M41</f>
        <v>308</v>
      </c>
      <c r="N46" s="158">
        <f>'[1]TH Viec 06'!P41</f>
        <v>263</v>
      </c>
      <c r="O46" s="158">
        <f>'[1]TH Viec 06'!Q41</f>
        <v>45</v>
      </c>
      <c r="P46" s="158">
        <f>'[1]TH Viec 06'!R41</f>
        <v>386</v>
      </c>
      <c r="Q46" s="158">
        <f>'[1]TH Viec 06'!S41</f>
        <v>352</v>
      </c>
      <c r="R46" s="158">
        <f>'[1]TH Viec 06'!T41</f>
        <v>0</v>
      </c>
      <c r="S46" s="158">
        <f>'[1]TH Viec 06'!U41</f>
        <v>34</v>
      </c>
      <c r="T46" s="158">
        <f>'[1]TH Viec 06'!V41</f>
        <v>694</v>
      </c>
      <c r="U46" s="191">
        <f>'[1]TH Viec 06'!W41</f>
        <v>0.897196261682243</v>
      </c>
      <c r="V46" s="191">
        <f>'[1]TH Viec 06'!X41</f>
        <v>0.885866351271437</v>
      </c>
      <c r="Y46" s="179">
        <f t="shared" si="2"/>
        <v>3317</v>
      </c>
      <c r="Z46" s="179">
        <f t="shared" si="3"/>
        <v>2920</v>
      </c>
      <c r="AA46" s="179">
        <f t="shared" si="4"/>
        <v>2612</v>
      </c>
      <c r="AB46" s="189">
        <f t="shared" si="5"/>
        <v>0.8803135363280072</v>
      </c>
      <c r="AC46" s="189">
        <f t="shared" si="6"/>
        <v>0.8945205479452055</v>
      </c>
    </row>
    <row r="47" spans="1:29" s="177" customFormat="1" ht="13.5" customHeight="1">
      <c r="A47" s="192">
        <v>30</v>
      </c>
      <c r="B47" s="156" t="str">
        <f>'[1]TH Viec 06'!B42</f>
        <v>Hồ Chí Minh</v>
      </c>
      <c r="C47" s="158">
        <f>'[1]TH Viec 06'!C42</f>
        <v>80987</v>
      </c>
      <c r="D47" s="158">
        <f>'[1]TH Viec 06'!D42</f>
        <v>30144</v>
      </c>
      <c r="E47" s="158">
        <f>'[1]TH Viec 06'!E42</f>
        <v>50843</v>
      </c>
      <c r="F47" s="158">
        <f>'[1]TH Viec 06'!F42</f>
        <v>60665</v>
      </c>
      <c r="G47" s="158">
        <f>'[1]TH Viec 06'!G42</f>
        <v>43724</v>
      </c>
      <c r="H47" s="158">
        <f>'[1]TH Viec 06'!H42</f>
        <v>1445</v>
      </c>
      <c r="I47" s="158">
        <f>'[1]TH Viec 06'!I42</f>
        <v>40012</v>
      </c>
      <c r="J47" s="158">
        <f>'[1]TH Viec 06'!J42</f>
        <v>702</v>
      </c>
      <c r="K47" s="158">
        <f>'[1]TH Viec 06'!K42</f>
        <v>1504</v>
      </c>
      <c r="L47" s="158">
        <f>'[1]TH Viec 06'!L42</f>
        <v>61</v>
      </c>
      <c r="M47" s="158">
        <f>'[1]TH Viec 06'!M42</f>
        <v>16941</v>
      </c>
      <c r="N47" s="158">
        <f>'[1]TH Viec 06'!P42</f>
        <v>16155</v>
      </c>
      <c r="O47" s="158">
        <f>'[1]TH Viec 06'!Q42</f>
        <v>786</v>
      </c>
      <c r="P47" s="158">
        <f>'[1]TH Viec 06'!R42</f>
        <v>20322</v>
      </c>
      <c r="Q47" s="158">
        <f>'[1]TH Viec 06'!S42</f>
        <v>12993</v>
      </c>
      <c r="R47" s="158">
        <f>'[1]TH Viec 06'!T42</f>
        <v>83</v>
      </c>
      <c r="S47" s="158">
        <f>'[1]TH Viec 06'!U42</f>
        <v>7246</v>
      </c>
      <c r="T47" s="158">
        <f>'[1]TH Viec 06'!V42</f>
        <v>37263</v>
      </c>
      <c r="U47" s="191">
        <f>'[1]TH Viec 06'!W42</f>
        <v>0.7207450754141598</v>
      </c>
      <c r="V47" s="191">
        <f>'[1]TH Viec 06'!X42</f>
        <v>0.7490708385296405</v>
      </c>
      <c r="Y47" s="179">
        <f t="shared" si="2"/>
        <v>79542</v>
      </c>
      <c r="Z47" s="179">
        <f t="shared" si="3"/>
        <v>57716</v>
      </c>
      <c r="AA47" s="179">
        <f t="shared" si="4"/>
        <v>40775</v>
      </c>
      <c r="AB47" s="189">
        <f t="shared" si="5"/>
        <v>0.7256040833773353</v>
      </c>
      <c r="AC47" s="189">
        <f t="shared" si="6"/>
        <v>0.7064765403007831</v>
      </c>
    </row>
    <row r="48" spans="1:29" s="177" customFormat="1" ht="13.5" customHeight="1">
      <c r="A48" s="190">
        <v>31</v>
      </c>
      <c r="B48" s="156" t="str">
        <f>'[1]TH Viec 06'!B43</f>
        <v>Hưng Yên</v>
      </c>
      <c r="C48" s="158">
        <f>'[1]TH Viec 06'!C43</f>
        <v>5742</v>
      </c>
      <c r="D48" s="158">
        <f>'[1]TH Viec 06'!D43</f>
        <v>1731</v>
      </c>
      <c r="E48" s="158">
        <f>'[1]TH Viec 06'!E43</f>
        <v>4011</v>
      </c>
      <c r="F48" s="158">
        <f>'[1]TH Viec 06'!F43</f>
        <v>4415</v>
      </c>
      <c r="G48" s="158">
        <f>'[1]TH Viec 06'!G43</f>
        <v>3652</v>
      </c>
      <c r="H48" s="158">
        <f>'[1]TH Viec 06'!H43</f>
        <v>201</v>
      </c>
      <c r="I48" s="158">
        <f>'[1]TH Viec 06'!I43</f>
        <v>3293</v>
      </c>
      <c r="J48" s="158">
        <f>'[1]TH Viec 06'!J43</f>
        <v>46</v>
      </c>
      <c r="K48" s="158">
        <f>'[1]TH Viec 06'!K43</f>
        <v>43</v>
      </c>
      <c r="L48" s="158">
        <f>'[1]TH Viec 06'!L43</f>
        <v>69</v>
      </c>
      <c r="M48" s="158">
        <f>'[1]TH Viec 06'!M43</f>
        <v>763</v>
      </c>
      <c r="N48" s="158">
        <f>'[1]TH Viec 06'!P43</f>
        <v>718</v>
      </c>
      <c r="O48" s="158">
        <f>'[1]TH Viec 06'!Q43</f>
        <v>45</v>
      </c>
      <c r="P48" s="158">
        <f>'[1]TH Viec 06'!R43</f>
        <v>1327</v>
      </c>
      <c r="Q48" s="158">
        <f>'[1]TH Viec 06'!S43</f>
        <v>1056</v>
      </c>
      <c r="R48" s="158">
        <f>'[1]TH Viec 06'!T43</f>
        <v>6</v>
      </c>
      <c r="S48" s="158">
        <f>'[1]TH Viec 06'!U43</f>
        <v>265</v>
      </c>
      <c r="T48" s="158">
        <f>'[1]TH Viec 06'!V43</f>
        <v>2090</v>
      </c>
      <c r="U48" s="191">
        <f>'[1]TH Viec 06'!W43</f>
        <v>0.8271800679501699</v>
      </c>
      <c r="V48" s="191">
        <f>'[1]TH Viec 06'!X43</f>
        <v>0.7688958551027516</v>
      </c>
      <c r="Y48" s="179">
        <f t="shared" si="2"/>
        <v>5541</v>
      </c>
      <c r="Z48" s="179">
        <f t="shared" si="3"/>
        <v>4171</v>
      </c>
      <c r="AA48" s="179">
        <f t="shared" si="4"/>
        <v>3408</v>
      </c>
      <c r="AB48" s="189">
        <f t="shared" si="5"/>
        <v>0.7527522107922757</v>
      </c>
      <c r="AC48" s="189">
        <f t="shared" si="6"/>
        <v>0.8170702469431791</v>
      </c>
    </row>
    <row r="49" spans="1:29" s="177" customFormat="1" ht="13.5" customHeight="1">
      <c r="A49" s="192">
        <v>32</v>
      </c>
      <c r="B49" s="156" t="str">
        <f>'[1]TH Viec 06'!B44</f>
        <v>Kiên Giang</v>
      </c>
      <c r="C49" s="158">
        <f>'[1]TH Viec 06'!C44</f>
        <v>16414</v>
      </c>
      <c r="D49" s="158">
        <f>'[1]TH Viec 06'!D44</f>
        <v>5398</v>
      </c>
      <c r="E49" s="158">
        <f>'[1]TH Viec 06'!E44</f>
        <v>11016</v>
      </c>
      <c r="F49" s="158">
        <f>'[1]TH Viec 06'!F44</f>
        <v>13899</v>
      </c>
      <c r="G49" s="158">
        <f>'[1]TH Viec 06'!G44</f>
        <v>10168</v>
      </c>
      <c r="H49" s="158">
        <f>'[1]TH Viec 06'!H44</f>
        <v>304</v>
      </c>
      <c r="I49" s="158">
        <f>'[1]TH Viec 06'!I44</f>
        <v>8783</v>
      </c>
      <c r="J49" s="158">
        <f>'[1]TH Viec 06'!J44</f>
        <v>282</v>
      </c>
      <c r="K49" s="158">
        <f>'[1]TH Viec 06'!K44</f>
        <v>719</v>
      </c>
      <c r="L49" s="158">
        <f>'[1]TH Viec 06'!L44</f>
        <v>80</v>
      </c>
      <c r="M49" s="158">
        <f>'[1]TH Viec 06'!M44</f>
        <v>3731</v>
      </c>
      <c r="N49" s="158">
        <f>'[1]TH Viec 06'!P44</f>
        <v>3714</v>
      </c>
      <c r="O49" s="158">
        <f>'[1]TH Viec 06'!Q44</f>
        <v>17</v>
      </c>
      <c r="P49" s="158">
        <f>'[1]TH Viec 06'!R44</f>
        <v>2515</v>
      </c>
      <c r="Q49" s="158">
        <f>'[1]TH Viec 06'!S44</f>
        <v>2255</v>
      </c>
      <c r="R49" s="158">
        <f>'[1]TH Viec 06'!T44</f>
        <v>9</v>
      </c>
      <c r="S49" s="158">
        <f>'[1]TH Viec 06'!U44</f>
        <v>251</v>
      </c>
      <c r="T49" s="158">
        <f>'[1]TH Viec 06'!V44</f>
        <v>6246</v>
      </c>
      <c r="U49" s="191">
        <f>'[1]TH Viec 06'!W44</f>
        <v>0.7315634218289085</v>
      </c>
      <c r="V49" s="191">
        <f>'[1]TH Viec 06'!X44</f>
        <v>0.8467771414646034</v>
      </c>
      <c r="Y49" s="179">
        <f aca="true" t="shared" si="7" ref="Y49:Y80">C49-H49</f>
        <v>16110</v>
      </c>
      <c r="Z49" s="179">
        <f aca="true" t="shared" si="8" ref="Z49:Z80">I49+J49+L49+N49+O49</f>
        <v>12876</v>
      </c>
      <c r="AA49" s="179">
        <f aca="true" t="shared" si="9" ref="AA49:AA80">I49+J49+L49</f>
        <v>9145</v>
      </c>
      <c r="AB49" s="189">
        <f aca="true" t="shared" si="10" ref="AB49:AB80">Z49/Y49</f>
        <v>0.7992551210428306</v>
      </c>
      <c r="AC49" s="189">
        <f aca="true" t="shared" si="11" ref="AC49:AC80">AA49/Z49</f>
        <v>0.7102360981671326</v>
      </c>
    </row>
    <row r="50" spans="1:29" s="177" customFormat="1" ht="13.5" customHeight="1">
      <c r="A50" s="190">
        <v>33</v>
      </c>
      <c r="B50" s="156" t="str">
        <f>'[1]TH Viec 06'!B45</f>
        <v>Kon Tum</v>
      </c>
      <c r="C50" s="158">
        <f>'[1]TH Viec 06'!C45</f>
        <v>3154</v>
      </c>
      <c r="D50" s="158">
        <f>'[1]TH Viec 06'!D45</f>
        <v>551</v>
      </c>
      <c r="E50" s="158">
        <f>'[1]TH Viec 06'!E45</f>
        <v>2603</v>
      </c>
      <c r="F50" s="158">
        <f>'[1]TH Viec 06'!F45</f>
        <v>2865</v>
      </c>
      <c r="G50" s="158">
        <f>'[1]TH Viec 06'!G45</f>
        <v>2323</v>
      </c>
      <c r="H50" s="158">
        <f>'[1]TH Viec 06'!H45</f>
        <v>51</v>
      </c>
      <c r="I50" s="158">
        <f>'[1]TH Viec 06'!I45</f>
        <v>2206</v>
      </c>
      <c r="J50" s="158">
        <f>'[1]TH Viec 06'!J45</f>
        <v>26</v>
      </c>
      <c r="K50" s="158">
        <f>'[1]TH Viec 06'!K45</f>
        <v>35</v>
      </c>
      <c r="L50" s="158">
        <f>'[1]TH Viec 06'!L45</f>
        <v>5</v>
      </c>
      <c r="M50" s="158">
        <f>'[1]TH Viec 06'!M45</f>
        <v>542</v>
      </c>
      <c r="N50" s="158">
        <f>'[1]TH Viec 06'!P45</f>
        <v>494</v>
      </c>
      <c r="O50" s="158">
        <f>'[1]TH Viec 06'!Q45</f>
        <v>48</v>
      </c>
      <c r="P50" s="158">
        <f>'[1]TH Viec 06'!R45</f>
        <v>289</v>
      </c>
      <c r="Q50" s="158">
        <f>'[1]TH Viec 06'!S45</f>
        <v>262</v>
      </c>
      <c r="R50" s="158">
        <f>'[1]TH Viec 06'!T45</f>
        <v>1</v>
      </c>
      <c r="S50" s="158">
        <f>'[1]TH Viec 06'!U45</f>
        <v>26</v>
      </c>
      <c r="T50" s="158">
        <f>'[1]TH Viec 06'!V45</f>
        <v>831</v>
      </c>
      <c r="U50" s="191">
        <f>'[1]TH Viec 06'!W45</f>
        <v>0.8108202443280977</v>
      </c>
      <c r="V50" s="191">
        <f>'[1]TH Viec 06'!X45</f>
        <v>0.9083703233988586</v>
      </c>
      <c r="Y50" s="179">
        <f t="shared" si="7"/>
        <v>3103</v>
      </c>
      <c r="Z50" s="179">
        <f t="shared" si="8"/>
        <v>2779</v>
      </c>
      <c r="AA50" s="179">
        <f t="shared" si="9"/>
        <v>2237</v>
      </c>
      <c r="AB50" s="189">
        <f t="shared" si="10"/>
        <v>0.8955849178214631</v>
      </c>
      <c r="AC50" s="189">
        <f t="shared" si="11"/>
        <v>0.8049658150413818</v>
      </c>
    </row>
    <row r="51" spans="1:29" s="177" customFormat="1" ht="13.5" customHeight="1">
      <c r="A51" s="192">
        <v>34</v>
      </c>
      <c r="B51" s="156" t="str">
        <f>'[1]TH Viec 06'!B46</f>
        <v>Khánh Hoà</v>
      </c>
      <c r="C51" s="158">
        <f>'[1]TH Viec 06'!C46</f>
        <v>12276</v>
      </c>
      <c r="D51" s="158">
        <f>'[1]TH Viec 06'!D46</f>
        <v>5255</v>
      </c>
      <c r="E51" s="158">
        <f>'[1]TH Viec 06'!E46</f>
        <v>7021</v>
      </c>
      <c r="F51" s="158">
        <f>'[1]TH Viec 06'!F46</f>
        <v>8943</v>
      </c>
      <c r="G51" s="158">
        <f>'[1]TH Viec 06'!G46</f>
        <v>6861</v>
      </c>
      <c r="H51" s="158">
        <f>'[1]TH Viec 06'!H46</f>
        <v>189</v>
      </c>
      <c r="I51" s="158">
        <f>'[1]TH Viec 06'!I46</f>
        <v>6112</v>
      </c>
      <c r="J51" s="158">
        <f>'[1]TH Viec 06'!J46</f>
        <v>150</v>
      </c>
      <c r="K51" s="158">
        <f>'[1]TH Viec 06'!K46</f>
        <v>366</v>
      </c>
      <c r="L51" s="158">
        <f>'[1]TH Viec 06'!L46</f>
        <v>44</v>
      </c>
      <c r="M51" s="158">
        <f>'[1]TH Viec 06'!M46</f>
        <v>2082</v>
      </c>
      <c r="N51" s="158">
        <f>'[1]TH Viec 06'!P46</f>
        <v>1410</v>
      </c>
      <c r="O51" s="158">
        <f>'[1]TH Viec 06'!Q46</f>
        <v>672</v>
      </c>
      <c r="P51" s="158">
        <f>'[1]TH Viec 06'!R46</f>
        <v>3333</v>
      </c>
      <c r="Q51" s="158">
        <f>'[1]TH Viec 06'!S46</f>
        <v>1642</v>
      </c>
      <c r="R51" s="158">
        <f>'[1]TH Viec 06'!T46</f>
        <v>16</v>
      </c>
      <c r="S51" s="158">
        <f>'[1]TH Viec 06'!U46</f>
        <v>1675</v>
      </c>
      <c r="T51" s="158">
        <f>'[1]TH Viec 06'!V46</f>
        <v>5415</v>
      </c>
      <c r="U51" s="191">
        <f>'[1]TH Viec 06'!W46</f>
        <v>0.7671922173767193</v>
      </c>
      <c r="V51" s="191">
        <f>'[1]TH Viec 06'!X46</f>
        <v>0.728494623655914</v>
      </c>
      <c r="Y51" s="179">
        <f t="shared" si="7"/>
        <v>12087</v>
      </c>
      <c r="Z51" s="179">
        <f t="shared" si="8"/>
        <v>8388</v>
      </c>
      <c r="AA51" s="179">
        <f t="shared" si="9"/>
        <v>6306</v>
      </c>
      <c r="AB51" s="189">
        <f t="shared" si="10"/>
        <v>0.6939687267311988</v>
      </c>
      <c r="AC51" s="189">
        <f t="shared" si="11"/>
        <v>0.751788268955651</v>
      </c>
    </row>
    <row r="52" spans="1:29" s="177" customFormat="1" ht="13.5" customHeight="1">
      <c r="A52" s="190">
        <v>35</v>
      </c>
      <c r="B52" s="156" t="str">
        <f>'[1]TH Viec 06'!B47</f>
        <v>Lai Châu</v>
      </c>
      <c r="C52" s="158">
        <f>'[1]TH Viec 06'!C47</f>
        <v>1375</v>
      </c>
      <c r="D52" s="158">
        <f>'[1]TH Viec 06'!D47</f>
        <v>215</v>
      </c>
      <c r="E52" s="158">
        <f>'[1]TH Viec 06'!E47</f>
        <v>1160</v>
      </c>
      <c r="F52" s="158">
        <f>'[1]TH Viec 06'!F47</f>
        <v>1228</v>
      </c>
      <c r="G52" s="158">
        <f>'[1]TH Viec 06'!G47</f>
        <v>1075</v>
      </c>
      <c r="H52" s="158">
        <f>'[1]TH Viec 06'!H47</f>
        <v>15</v>
      </c>
      <c r="I52" s="158">
        <f>'[1]TH Viec 06'!I47</f>
        <v>1038</v>
      </c>
      <c r="J52" s="158">
        <f>'[1]TH Viec 06'!J47</f>
        <v>7</v>
      </c>
      <c r="K52" s="158">
        <f>'[1]TH Viec 06'!K47</f>
        <v>10</v>
      </c>
      <c r="L52" s="158">
        <f>'[1]TH Viec 06'!L47</f>
        <v>5</v>
      </c>
      <c r="M52" s="158">
        <f>'[1]TH Viec 06'!M47</f>
        <v>153</v>
      </c>
      <c r="N52" s="158">
        <f>'[1]TH Viec 06'!P47</f>
        <v>152</v>
      </c>
      <c r="O52" s="158">
        <f>'[1]TH Viec 06'!Q47</f>
        <v>1</v>
      </c>
      <c r="P52" s="158">
        <f>'[1]TH Viec 06'!R47</f>
        <v>147</v>
      </c>
      <c r="Q52" s="158">
        <f>'[1]TH Viec 06'!S47</f>
        <v>145</v>
      </c>
      <c r="R52" s="158">
        <f>'[1]TH Viec 06'!T47</f>
        <v>0</v>
      </c>
      <c r="S52" s="158">
        <f>'[1]TH Viec 06'!U47</f>
        <v>2</v>
      </c>
      <c r="T52" s="158">
        <f>'[1]TH Viec 06'!V47</f>
        <v>300</v>
      </c>
      <c r="U52" s="191">
        <f>'[1]TH Viec 06'!W47</f>
        <v>0.8754071661237784</v>
      </c>
      <c r="V52" s="191">
        <f>'[1]TH Viec 06'!X47</f>
        <v>0.893090909090909</v>
      </c>
      <c r="Y52" s="179">
        <f t="shared" si="7"/>
        <v>1360</v>
      </c>
      <c r="Z52" s="179">
        <f t="shared" si="8"/>
        <v>1203</v>
      </c>
      <c r="AA52" s="179">
        <f t="shared" si="9"/>
        <v>1050</v>
      </c>
      <c r="AB52" s="189">
        <f t="shared" si="10"/>
        <v>0.8845588235294117</v>
      </c>
      <c r="AC52" s="189">
        <f t="shared" si="11"/>
        <v>0.8728179551122195</v>
      </c>
    </row>
    <row r="53" spans="1:29" s="177" customFormat="1" ht="13.5" customHeight="1">
      <c r="A53" s="192">
        <v>36</v>
      </c>
      <c r="B53" s="156" t="str">
        <f>'[1]TH Viec 06'!B48</f>
        <v>Lạng Sơn</v>
      </c>
      <c r="C53" s="158">
        <f>'[1]TH Viec 06'!C48</f>
        <v>4560</v>
      </c>
      <c r="D53" s="158">
        <f>'[1]TH Viec 06'!D48</f>
        <v>1254</v>
      </c>
      <c r="E53" s="158">
        <f>'[1]TH Viec 06'!E48</f>
        <v>3306</v>
      </c>
      <c r="F53" s="158">
        <f>'[1]TH Viec 06'!F48</f>
        <v>3701</v>
      </c>
      <c r="G53" s="158">
        <f>'[1]TH Viec 06'!G48</f>
        <v>3057</v>
      </c>
      <c r="H53" s="158">
        <f>'[1]TH Viec 06'!H48</f>
        <v>136</v>
      </c>
      <c r="I53" s="158">
        <f>'[1]TH Viec 06'!I48</f>
        <v>2768</v>
      </c>
      <c r="J53" s="158">
        <f>'[1]TH Viec 06'!J48</f>
        <v>39</v>
      </c>
      <c r="K53" s="158">
        <f>'[1]TH Viec 06'!K48</f>
        <v>83</v>
      </c>
      <c r="L53" s="158">
        <f>'[1]TH Viec 06'!L48</f>
        <v>31</v>
      </c>
      <c r="M53" s="158">
        <f>'[1]TH Viec 06'!M48</f>
        <v>644</v>
      </c>
      <c r="N53" s="158">
        <f>'[1]TH Viec 06'!P48</f>
        <v>584</v>
      </c>
      <c r="O53" s="158">
        <f>'[1]TH Viec 06'!Q48</f>
        <v>60</v>
      </c>
      <c r="P53" s="158">
        <f>'[1]TH Viec 06'!R48</f>
        <v>859</v>
      </c>
      <c r="Q53" s="158">
        <f>'[1]TH Viec 06'!S48</f>
        <v>856</v>
      </c>
      <c r="R53" s="158">
        <f>'[1]TH Viec 06'!T48</f>
        <v>2</v>
      </c>
      <c r="S53" s="158">
        <f>'[1]TH Viec 06'!U48</f>
        <v>1</v>
      </c>
      <c r="T53" s="158">
        <f>'[1]TH Viec 06'!V48</f>
        <v>1503</v>
      </c>
      <c r="U53" s="191">
        <f>'[1]TH Viec 06'!W48</f>
        <v>0.8259929748716563</v>
      </c>
      <c r="V53" s="191">
        <f>'[1]TH Viec 06'!X48</f>
        <v>0.8116228070175439</v>
      </c>
      <c r="Y53" s="179">
        <f t="shared" si="7"/>
        <v>4424</v>
      </c>
      <c r="Z53" s="179">
        <f t="shared" si="8"/>
        <v>3482</v>
      </c>
      <c r="AA53" s="179">
        <f t="shared" si="9"/>
        <v>2838</v>
      </c>
      <c r="AB53" s="189">
        <f t="shared" si="10"/>
        <v>0.7870705244122965</v>
      </c>
      <c r="AC53" s="189">
        <f t="shared" si="11"/>
        <v>0.8150488225157955</v>
      </c>
    </row>
    <row r="54" spans="1:29" s="177" customFormat="1" ht="13.5" customHeight="1">
      <c r="A54" s="190">
        <v>37</v>
      </c>
      <c r="B54" s="156" t="str">
        <f>'[1]TH Viec 06'!B49</f>
        <v>Lào Cai</v>
      </c>
      <c r="C54" s="158">
        <f>'[1]TH Viec 06'!C49</f>
        <v>4027</v>
      </c>
      <c r="D54" s="158">
        <f>'[1]TH Viec 06'!D49</f>
        <v>1291</v>
      </c>
      <c r="E54" s="158">
        <f>'[1]TH Viec 06'!E49</f>
        <v>2736</v>
      </c>
      <c r="F54" s="158">
        <f>'[1]TH Viec 06'!F49</f>
        <v>3052</v>
      </c>
      <c r="G54" s="158">
        <f>'[1]TH Viec 06'!G49</f>
        <v>2632</v>
      </c>
      <c r="H54" s="158">
        <f>'[1]TH Viec 06'!H49</f>
        <v>57</v>
      </c>
      <c r="I54" s="158">
        <f>'[1]TH Viec 06'!I49</f>
        <v>2488</v>
      </c>
      <c r="J54" s="158">
        <f>'[1]TH Viec 06'!J49</f>
        <v>25</v>
      </c>
      <c r="K54" s="158">
        <f>'[1]TH Viec 06'!K49</f>
        <v>22</v>
      </c>
      <c r="L54" s="158">
        <f>'[1]TH Viec 06'!L49</f>
        <v>40</v>
      </c>
      <c r="M54" s="158">
        <f>'[1]TH Viec 06'!M49</f>
        <v>420</v>
      </c>
      <c r="N54" s="158">
        <f>'[1]TH Viec 06'!P49</f>
        <v>420</v>
      </c>
      <c r="O54" s="158">
        <f>'[1]TH Viec 06'!Q49</f>
        <v>0</v>
      </c>
      <c r="P54" s="158">
        <f>'[1]TH Viec 06'!R49</f>
        <v>975</v>
      </c>
      <c r="Q54" s="158">
        <f>'[1]TH Viec 06'!S49</f>
        <v>971</v>
      </c>
      <c r="R54" s="158">
        <f>'[1]TH Viec 06'!T49</f>
        <v>0</v>
      </c>
      <c r="S54" s="158">
        <f>'[1]TH Viec 06'!U49</f>
        <v>4</v>
      </c>
      <c r="T54" s="158">
        <f>'[1]TH Viec 06'!V49</f>
        <v>1395</v>
      </c>
      <c r="U54" s="191">
        <f>'[1]TH Viec 06'!W49</f>
        <v>0.8623853211009175</v>
      </c>
      <c r="V54" s="191">
        <f>'[1]TH Viec 06'!X49</f>
        <v>0.7578842811025578</v>
      </c>
      <c r="Y54" s="179">
        <f t="shared" si="7"/>
        <v>3970</v>
      </c>
      <c r="Z54" s="179">
        <f t="shared" si="8"/>
        <v>2973</v>
      </c>
      <c r="AA54" s="179">
        <f t="shared" si="9"/>
        <v>2553</v>
      </c>
      <c r="AB54" s="189">
        <f t="shared" si="10"/>
        <v>0.7488664987405541</v>
      </c>
      <c r="AC54" s="189">
        <f t="shared" si="11"/>
        <v>0.858728557013118</v>
      </c>
    </row>
    <row r="55" spans="1:29" s="177" customFormat="1" ht="13.5" customHeight="1">
      <c r="A55" s="192">
        <v>38</v>
      </c>
      <c r="B55" s="156" t="str">
        <f>'[1]TH Viec 06'!B50</f>
        <v>Lâm Đồng</v>
      </c>
      <c r="C55" s="158">
        <f>'[1]TH Viec 06'!C50</f>
        <v>11828</v>
      </c>
      <c r="D55" s="158">
        <f>'[1]TH Viec 06'!D50</f>
        <v>4769</v>
      </c>
      <c r="E55" s="158">
        <f>'[1]TH Viec 06'!E50</f>
        <v>7059</v>
      </c>
      <c r="F55" s="158">
        <f>'[1]TH Viec 06'!F50</f>
        <v>8654</v>
      </c>
      <c r="G55" s="158">
        <f>'[1]TH Viec 06'!G50</f>
        <v>6147</v>
      </c>
      <c r="H55" s="158">
        <f>'[1]TH Viec 06'!H50</f>
        <v>143</v>
      </c>
      <c r="I55" s="158">
        <f>'[1]TH Viec 06'!I50</f>
        <v>5485</v>
      </c>
      <c r="J55" s="158">
        <f>'[1]TH Viec 06'!J50</f>
        <v>193</v>
      </c>
      <c r="K55" s="158">
        <f>'[1]TH Viec 06'!K50</f>
        <v>320</v>
      </c>
      <c r="L55" s="158">
        <f>'[1]TH Viec 06'!L50</f>
        <v>6</v>
      </c>
      <c r="M55" s="158">
        <f>'[1]TH Viec 06'!M50</f>
        <v>2507</v>
      </c>
      <c r="N55" s="158">
        <f>'[1]TH Viec 06'!P50</f>
        <v>2507</v>
      </c>
      <c r="O55" s="158">
        <f>'[1]TH Viec 06'!Q50</f>
        <v>0</v>
      </c>
      <c r="P55" s="158">
        <f>'[1]TH Viec 06'!R50</f>
        <v>3174</v>
      </c>
      <c r="Q55" s="158">
        <f>'[1]TH Viec 06'!S50</f>
        <v>1715</v>
      </c>
      <c r="R55" s="158">
        <f>'[1]TH Viec 06'!T50</f>
        <v>9</v>
      </c>
      <c r="S55" s="158">
        <f>'[1]TH Viec 06'!U50</f>
        <v>1450</v>
      </c>
      <c r="T55" s="158">
        <f>'[1]TH Viec 06'!V50</f>
        <v>5681</v>
      </c>
      <c r="U55" s="191">
        <f>'[1]TH Viec 06'!W50</f>
        <v>0.7103073723133811</v>
      </c>
      <c r="V55" s="191">
        <f>'[1]TH Viec 06'!X50</f>
        <v>0.7316537030774434</v>
      </c>
      <c r="Y55" s="179">
        <f t="shared" si="7"/>
        <v>11685</v>
      </c>
      <c r="Z55" s="179">
        <f t="shared" si="8"/>
        <v>8191</v>
      </c>
      <c r="AA55" s="179">
        <f t="shared" si="9"/>
        <v>5684</v>
      </c>
      <c r="AB55" s="189">
        <f t="shared" si="10"/>
        <v>0.7009841677364143</v>
      </c>
      <c r="AC55" s="189">
        <f t="shared" si="11"/>
        <v>0.6939323647906238</v>
      </c>
    </row>
    <row r="56" spans="1:29" s="177" customFormat="1" ht="13.5" customHeight="1">
      <c r="A56" s="190">
        <v>39</v>
      </c>
      <c r="B56" s="156" t="str">
        <f>'[1]TH Viec 06'!B51</f>
        <v>Long An</v>
      </c>
      <c r="C56" s="158">
        <f>'[1]TH Viec 06'!C51</f>
        <v>26602</v>
      </c>
      <c r="D56" s="158">
        <f>'[1]TH Viec 06'!D51</f>
        <v>11963</v>
      </c>
      <c r="E56" s="158">
        <f>'[1]TH Viec 06'!E51</f>
        <v>14639</v>
      </c>
      <c r="F56" s="158">
        <f>'[1]TH Viec 06'!F51</f>
        <v>17064</v>
      </c>
      <c r="G56" s="158">
        <f>'[1]TH Viec 06'!G51</f>
        <v>12010</v>
      </c>
      <c r="H56" s="158">
        <f>'[1]TH Viec 06'!H51</f>
        <v>310</v>
      </c>
      <c r="I56" s="158">
        <f>'[1]TH Viec 06'!I51</f>
        <v>10700</v>
      </c>
      <c r="J56" s="158">
        <f>'[1]TH Viec 06'!J51</f>
        <v>224</v>
      </c>
      <c r="K56" s="158">
        <f>'[1]TH Viec 06'!K51</f>
        <v>689</v>
      </c>
      <c r="L56" s="158">
        <f>'[1]TH Viec 06'!L51</f>
        <v>87</v>
      </c>
      <c r="M56" s="158">
        <f>'[1]TH Viec 06'!M51</f>
        <v>5054</v>
      </c>
      <c r="N56" s="158">
        <f>'[1]TH Viec 06'!P51</f>
        <v>4415</v>
      </c>
      <c r="O56" s="158">
        <f>'[1]TH Viec 06'!Q51</f>
        <v>639</v>
      </c>
      <c r="P56" s="158">
        <f>'[1]TH Viec 06'!R51</f>
        <v>9538</v>
      </c>
      <c r="Q56" s="158">
        <f>'[1]TH Viec 06'!S51</f>
        <v>2732</v>
      </c>
      <c r="R56" s="158">
        <f>'[1]TH Viec 06'!T51</f>
        <v>19</v>
      </c>
      <c r="S56" s="158">
        <f>'[1]TH Viec 06'!U51</f>
        <v>6787</v>
      </c>
      <c r="T56" s="158">
        <f>'[1]TH Viec 06'!V51</f>
        <v>14592</v>
      </c>
      <c r="U56" s="191">
        <f>'[1]TH Viec 06'!W51</f>
        <v>0.7038209095171121</v>
      </c>
      <c r="V56" s="191">
        <f>'[1]TH Viec 06'!X51</f>
        <v>0.6414555296594241</v>
      </c>
      <c r="Y56" s="179">
        <f t="shared" si="7"/>
        <v>26292</v>
      </c>
      <c r="Z56" s="179">
        <f t="shared" si="8"/>
        <v>16065</v>
      </c>
      <c r="AA56" s="179">
        <f t="shared" si="9"/>
        <v>11011</v>
      </c>
      <c r="AB56" s="189">
        <f t="shared" si="10"/>
        <v>0.6110223642172524</v>
      </c>
      <c r="AC56" s="189">
        <f t="shared" si="11"/>
        <v>0.6854030501089324</v>
      </c>
    </row>
    <row r="57" spans="1:29" s="177" customFormat="1" ht="13.5" customHeight="1">
      <c r="A57" s="192">
        <v>40</v>
      </c>
      <c r="B57" s="156" t="str">
        <f>'[1]TH Viec 06'!B52</f>
        <v>Nam Định</v>
      </c>
      <c r="C57" s="158">
        <f>'[1]TH Viec 06'!C52</f>
        <v>5477</v>
      </c>
      <c r="D57" s="158">
        <f>'[1]TH Viec 06'!D52</f>
        <v>2021</v>
      </c>
      <c r="E57" s="158">
        <f>'[1]TH Viec 06'!E52</f>
        <v>3456</v>
      </c>
      <c r="F57" s="158">
        <f>'[1]TH Viec 06'!F52</f>
        <v>3848</v>
      </c>
      <c r="G57" s="158">
        <f>'[1]TH Viec 06'!G52</f>
        <v>3224</v>
      </c>
      <c r="H57" s="158">
        <f>'[1]TH Viec 06'!H52</f>
        <v>167</v>
      </c>
      <c r="I57" s="158">
        <f>'[1]TH Viec 06'!I52</f>
        <v>2901</v>
      </c>
      <c r="J57" s="158">
        <f>'[1]TH Viec 06'!J52</f>
        <v>45</v>
      </c>
      <c r="K57" s="158">
        <f>'[1]TH Viec 06'!K52</f>
        <v>46</v>
      </c>
      <c r="L57" s="158">
        <f>'[1]TH Viec 06'!L52</f>
        <v>65</v>
      </c>
      <c r="M57" s="158">
        <f>'[1]TH Viec 06'!M52</f>
        <v>624</v>
      </c>
      <c r="N57" s="158">
        <f>'[1]TH Viec 06'!P52</f>
        <v>416</v>
      </c>
      <c r="O57" s="158">
        <f>'[1]TH Viec 06'!Q52</f>
        <v>208</v>
      </c>
      <c r="P57" s="158">
        <f>'[1]TH Viec 06'!R52</f>
        <v>1629</v>
      </c>
      <c r="Q57" s="158">
        <f>'[1]TH Viec 06'!S52</f>
        <v>1516</v>
      </c>
      <c r="R57" s="158">
        <f>'[1]TH Viec 06'!T52</f>
        <v>5</v>
      </c>
      <c r="S57" s="158">
        <f>'[1]TH Viec 06'!U52</f>
        <v>108</v>
      </c>
      <c r="T57" s="158">
        <f>'[1]TH Viec 06'!V52</f>
        <v>2253</v>
      </c>
      <c r="U57" s="191">
        <f>'[1]TH Viec 06'!W52</f>
        <v>0.8378378378378378</v>
      </c>
      <c r="V57" s="191">
        <f>'[1]TH Viec 06'!X52</f>
        <v>0.7025744020449151</v>
      </c>
      <c r="Y57" s="179">
        <f t="shared" si="7"/>
        <v>5310</v>
      </c>
      <c r="Z57" s="179">
        <f t="shared" si="8"/>
        <v>3635</v>
      </c>
      <c r="AA57" s="179">
        <f t="shared" si="9"/>
        <v>3011</v>
      </c>
      <c r="AB57" s="189">
        <f t="shared" si="10"/>
        <v>0.684557438794727</v>
      </c>
      <c r="AC57" s="189">
        <f t="shared" si="11"/>
        <v>0.8283356258596973</v>
      </c>
    </row>
    <row r="58" spans="1:29" s="177" customFormat="1" ht="13.5" customHeight="1">
      <c r="A58" s="190">
        <v>41</v>
      </c>
      <c r="B58" s="156" t="str">
        <f>'[1]TH Viec 06'!B53</f>
        <v>Ninh Bình</v>
      </c>
      <c r="C58" s="158">
        <f>'[1]TH Viec 06'!C53</f>
        <v>4994</v>
      </c>
      <c r="D58" s="158">
        <f>'[1]TH Viec 06'!D53</f>
        <v>1976</v>
      </c>
      <c r="E58" s="158">
        <f>'[1]TH Viec 06'!E53</f>
        <v>3018</v>
      </c>
      <c r="F58" s="158">
        <f>'[1]TH Viec 06'!F53</f>
        <v>3628</v>
      </c>
      <c r="G58" s="158">
        <f>'[1]TH Viec 06'!G53</f>
        <v>2608</v>
      </c>
      <c r="H58" s="158">
        <f>'[1]TH Viec 06'!H53</f>
        <v>127</v>
      </c>
      <c r="I58" s="158">
        <f>'[1]TH Viec 06'!I53</f>
        <v>2392</v>
      </c>
      <c r="J58" s="158">
        <f>'[1]TH Viec 06'!J53</f>
        <v>53</v>
      </c>
      <c r="K58" s="158">
        <f>'[1]TH Viec 06'!K53</f>
        <v>19</v>
      </c>
      <c r="L58" s="158">
        <f>'[1]TH Viec 06'!L53</f>
        <v>17</v>
      </c>
      <c r="M58" s="158">
        <f>'[1]TH Viec 06'!M53</f>
        <v>1020</v>
      </c>
      <c r="N58" s="158">
        <f>'[1]TH Viec 06'!P53</f>
        <v>1011</v>
      </c>
      <c r="O58" s="158">
        <f>'[1]TH Viec 06'!Q53</f>
        <v>9</v>
      </c>
      <c r="P58" s="158">
        <f>'[1]TH Viec 06'!R53</f>
        <v>1366</v>
      </c>
      <c r="Q58" s="158">
        <f>'[1]TH Viec 06'!S53</f>
        <v>470</v>
      </c>
      <c r="R58" s="158">
        <f>'[1]TH Viec 06'!T53</f>
        <v>0</v>
      </c>
      <c r="S58" s="158">
        <f>'[1]TH Viec 06'!U53</f>
        <v>896</v>
      </c>
      <c r="T58" s="158">
        <f>'[1]TH Viec 06'!V53</f>
        <v>2386</v>
      </c>
      <c r="U58" s="191">
        <f>'[1]TH Viec 06'!W53</f>
        <v>0.7188533627342889</v>
      </c>
      <c r="V58" s="191">
        <f>'[1]TH Viec 06'!X53</f>
        <v>0.7264717661193432</v>
      </c>
      <c r="Y58" s="179">
        <f t="shared" si="7"/>
        <v>4867</v>
      </c>
      <c r="Z58" s="179">
        <f t="shared" si="8"/>
        <v>3482</v>
      </c>
      <c r="AA58" s="179">
        <f t="shared" si="9"/>
        <v>2462</v>
      </c>
      <c r="AB58" s="189">
        <f t="shared" si="10"/>
        <v>0.7154304499691801</v>
      </c>
      <c r="AC58" s="189">
        <f t="shared" si="11"/>
        <v>0.7070649052268811</v>
      </c>
    </row>
    <row r="59" spans="1:29" s="177" customFormat="1" ht="13.5" customHeight="1">
      <c r="A59" s="192">
        <v>42</v>
      </c>
      <c r="B59" s="156" t="str">
        <f>'[1]TH Viec 06'!B54</f>
        <v>Ninh Thuận</v>
      </c>
      <c r="C59" s="158">
        <f>'[1]TH Viec 06'!C54</f>
        <v>4040</v>
      </c>
      <c r="D59" s="158">
        <f>'[1]TH Viec 06'!D54</f>
        <v>1177</v>
      </c>
      <c r="E59" s="158">
        <f>'[1]TH Viec 06'!E54</f>
        <v>2863</v>
      </c>
      <c r="F59" s="158">
        <f>'[1]TH Viec 06'!F54</f>
        <v>3464</v>
      </c>
      <c r="G59" s="158">
        <f>'[1]TH Viec 06'!G54</f>
        <v>2488</v>
      </c>
      <c r="H59" s="158">
        <f>'[1]TH Viec 06'!H54</f>
        <v>74</v>
      </c>
      <c r="I59" s="158">
        <f>'[1]TH Viec 06'!I54</f>
        <v>2300</v>
      </c>
      <c r="J59" s="158">
        <f>'[1]TH Viec 06'!J54</f>
        <v>37</v>
      </c>
      <c r="K59" s="158">
        <f>'[1]TH Viec 06'!K54</f>
        <v>74</v>
      </c>
      <c r="L59" s="158">
        <f>'[1]TH Viec 06'!L54</f>
        <v>3</v>
      </c>
      <c r="M59" s="158">
        <f>'[1]TH Viec 06'!M54</f>
        <v>976</v>
      </c>
      <c r="N59" s="158">
        <f>'[1]TH Viec 06'!P54</f>
        <v>739</v>
      </c>
      <c r="O59" s="158">
        <f>'[1]TH Viec 06'!Q54</f>
        <v>237</v>
      </c>
      <c r="P59" s="158">
        <f>'[1]TH Viec 06'!R54</f>
        <v>576</v>
      </c>
      <c r="Q59" s="158">
        <f>'[1]TH Viec 06'!S54</f>
        <v>557</v>
      </c>
      <c r="R59" s="158">
        <f>'[1]TH Viec 06'!T54</f>
        <v>1</v>
      </c>
      <c r="S59" s="158">
        <f>'[1]TH Viec 06'!U54</f>
        <v>18</v>
      </c>
      <c r="T59" s="158">
        <f>'[1]TH Viec 06'!V54</f>
        <v>1552</v>
      </c>
      <c r="U59" s="191">
        <f>'[1]TH Viec 06'!W54</f>
        <v>0.7182448036951501</v>
      </c>
      <c r="V59" s="191">
        <f>'[1]TH Viec 06'!X54</f>
        <v>0.8574257425742574</v>
      </c>
      <c r="Y59" s="179">
        <f t="shared" si="7"/>
        <v>3966</v>
      </c>
      <c r="Z59" s="179">
        <f t="shared" si="8"/>
        <v>3316</v>
      </c>
      <c r="AA59" s="179">
        <f t="shared" si="9"/>
        <v>2340</v>
      </c>
      <c r="AB59" s="189">
        <f t="shared" si="10"/>
        <v>0.8361069087241553</v>
      </c>
      <c r="AC59" s="189">
        <f t="shared" si="11"/>
        <v>0.7056694813027744</v>
      </c>
    </row>
    <row r="60" spans="1:29" s="177" customFormat="1" ht="13.5" customHeight="1">
      <c r="A60" s="190">
        <v>43</v>
      </c>
      <c r="B60" s="156" t="str">
        <f>'[1]TH Viec 06'!B55</f>
        <v>Nghệ An</v>
      </c>
      <c r="C60" s="158">
        <f>'[1]TH Viec 06'!C55</f>
        <v>12981</v>
      </c>
      <c r="D60" s="158">
        <f>'[1]TH Viec 06'!D55</f>
        <v>3204</v>
      </c>
      <c r="E60" s="158">
        <f>'[1]TH Viec 06'!E55</f>
        <v>9777</v>
      </c>
      <c r="F60" s="158">
        <f>'[1]TH Viec 06'!F55</f>
        <v>10551</v>
      </c>
      <c r="G60" s="158">
        <f>'[1]TH Viec 06'!G55</f>
        <v>8376</v>
      </c>
      <c r="H60" s="158">
        <f>'[1]TH Viec 06'!H55</f>
        <v>132</v>
      </c>
      <c r="I60" s="158">
        <f>'[1]TH Viec 06'!I55</f>
        <v>7890</v>
      </c>
      <c r="J60" s="158">
        <f>'[1]TH Viec 06'!J55</f>
        <v>78</v>
      </c>
      <c r="K60" s="158">
        <f>'[1]TH Viec 06'!K55</f>
        <v>178</v>
      </c>
      <c r="L60" s="158">
        <f>'[1]TH Viec 06'!L55</f>
        <v>98</v>
      </c>
      <c r="M60" s="158">
        <f>'[1]TH Viec 06'!M55</f>
        <v>2175</v>
      </c>
      <c r="N60" s="158">
        <f>'[1]TH Viec 06'!P55</f>
        <v>1574</v>
      </c>
      <c r="O60" s="158">
        <f>'[1]TH Viec 06'!Q55</f>
        <v>601</v>
      </c>
      <c r="P60" s="158">
        <f>'[1]TH Viec 06'!R55</f>
        <v>2430</v>
      </c>
      <c r="Q60" s="158">
        <f>'[1]TH Viec 06'!S55</f>
        <v>2229</v>
      </c>
      <c r="R60" s="158">
        <f>'[1]TH Viec 06'!T55</f>
        <v>6</v>
      </c>
      <c r="S60" s="158">
        <f>'[1]TH Viec 06'!U55</f>
        <v>195</v>
      </c>
      <c r="T60" s="158">
        <f>'[1]TH Viec 06'!V55</f>
        <v>4605</v>
      </c>
      <c r="U60" s="191">
        <f>'[1]TH Viec 06'!W55</f>
        <v>0.7938584020471993</v>
      </c>
      <c r="V60" s="191">
        <f>'[1]TH Viec 06'!X55</f>
        <v>0.8128033279408367</v>
      </c>
      <c r="Y60" s="179">
        <f t="shared" si="7"/>
        <v>12849</v>
      </c>
      <c r="Z60" s="179">
        <f t="shared" si="8"/>
        <v>10241</v>
      </c>
      <c r="AA60" s="179">
        <f t="shared" si="9"/>
        <v>8066</v>
      </c>
      <c r="AB60" s="189">
        <f t="shared" si="10"/>
        <v>0.7970270059926843</v>
      </c>
      <c r="AC60" s="189">
        <f t="shared" si="11"/>
        <v>0.787618396640953</v>
      </c>
    </row>
    <row r="61" spans="1:29" s="177" customFormat="1" ht="13.5" customHeight="1">
      <c r="A61" s="192">
        <v>44</v>
      </c>
      <c r="B61" s="156" t="str">
        <f>'[1]TH Viec 06'!B56</f>
        <v>Phú Thọ</v>
      </c>
      <c r="C61" s="158">
        <f>'[1]TH Viec 06'!C56</f>
        <v>9366</v>
      </c>
      <c r="D61" s="158">
        <f>'[1]TH Viec 06'!D56</f>
        <v>2919</v>
      </c>
      <c r="E61" s="158">
        <f>'[1]TH Viec 06'!E56</f>
        <v>6447</v>
      </c>
      <c r="F61" s="158">
        <f>'[1]TH Viec 06'!F56</f>
        <v>7746</v>
      </c>
      <c r="G61" s="158">
        <f>'[1]TH Viec 06'!G56</f>
        <v>6059</v>
      </c>
      <c r="H61" s="158">
        <f>'[1]TH Viec 06'!H56</f>
        <v>266</v>
      </c>
      <c r="I61" s="158">
        <f>'[1]TH Viec 06'!I56</f>
        <v>5519</v>
      </c>
      <c r="J61" s="158">
        <f>'[1]TH Viec 06'!J56</f>
        <v>123</v>
      </c>
      <c r="K61" s="158">
        <f>'[1]TH Viec 06'!K56</f>
        <v>124</v>
      </c>
      <c r="L61" s="158">
        <f>'[1]TH Viec 06'!L56</f>
        <v>27</v>
      </c>
      <c r="M61" s="158">
        <f>'[1]TH Viec 06'!M56</f>
        <v>1687</v>
      </c>
      <c r="N61" s="158">
        <f>'[1]TH Viec 06'!P56</f>
        <v>1477</v>
      </c>
      <c r="O61" s="158">
        <f>'[1]TH Viec 06'!Q56</f>
        <v>210</v>
      </c>
      <c r="P61" s="158">
        <f>'[1]TH Viec 06'!R56</f>
        <v>1620</v>
      </c>
      <c r="Q61" s="158">
        <f>'[1]TH Viec 06'!S56</f>
        <v>1228</v>
      </c>
      <c r="R61" s="158">
        <f>'[1]TH Viec 06'!T56</f>
        <v>2</v>
      </c>
      <c r="S61" s="158">
        <f>'[1]TH Viec 06'!U56</f>
        <v>390</v>
      </c>
      <c r="T61" s="158">
        <f>'[1]TH Viec 06'!V56</f>
        <v>3307</v>
      </c>
      <c r="U61" s="191">
        <f>'[1]TH Viec 06'!W56</f>
        <v>0.7822101729925123</v>
      </c>
      <c r="V61" s="191">
        <f>'[1]TH Viec 06'!X56</f>
        <v>0.8270339525944908</v>
      </c>
      <c r="Y61" s="179">
        <f t="shared" si="7"/>
        <v>9100</v>
      </c>
      <c r="Z61" s="179">
        <f t="shared" si="8"/>
        <v>7356</v>
      </c>
      <c r="AA61" s="179">
        <f t="shared" si="9"/>
        <v>5669</v>
      </c>
      <c r="AB61" s="189">
        <f t="shared" si="10"/>
        <v>0.8083516483516483</v>
      </c>
      <c r="AC61" s="189">
        <f t="shared" si="11"/>
        <v>0.7706634040239261</v>
      </c>
    </row>
    <row r="62" spans="1:29" s="177" customFormat="1" ht="13.5" customHeight="1">
      <c r="A62" s="190">
        <v>45</v>
      </c>
      <c r="B62" s="156" t="str">
        <f>'[1]TH Viec 06'!B57</f>
        <v>Phú Yên</v>
      </c>
      <c r="C62" s="158">
        <f>'[1]TH Viec 06'!C57</f>
        <v>6818</v>
      </c>
      <c r="D62" s="158">
        <f>'[1]TH Viec 06'!D57</f>
        <v>2200</v>
      </c>
      <c r="E62" s="158">
        <f>'[1]TH Viec 06'!E57</f>
        <v>4618</v>
      </c>
      <c r="F62" s="158">
        <f>'[1]TH Viec 06'!F57</f>
        <v>5524</v>
      </c>
      <c r="G62" s="158">
        <f>'[1]TH Viec 06'!G57</f>
        <v>3868</v>
      </c>
      <c r="H62" s="158">
        <f>'[1]TH Viec 06'!H57</f>
        <v>138</v>
      </c>
      <c r="I62" s="158">
        <f>'[1]TH Viec 06'!I57</f>
        <v>3402</v>
      </c>
      <c r="J62" s="158">
        <f>'[1]TH Viec 06'!J57</f>
        <v>95</v>
      </c>
      <c r="K62" s="158">
        <f>'[1]TH Viec 06'!K57</f>
        <v>217</v>
      </c>
      <c r="L62" s="158">
        <f>'[1]TH Viec 06'!L57</f>
        <v>16</v>
      </c>
      <c r="M62" s="158">
        <f>'[1]TH Viec 06'!M57</f>
        <v>1656</v>
      </c>
      <c r="N62" s="158">
        <f>'[1]TH Viec 06'!P57</f>
        <v>1656</v>
      </c>
      <c r="O62" s="158">
        <f>'[1]TH Viec 06'!Q57</f>
        <v>0</v>
      </c>
      <c r="P62" s="158">
        <f>'[1]TH Viec 06'!R57</f>
        <v>1294</v>
      </c>
      <c r="Q62" s="158">
        <f>'[1]TH Viec 06'!S57</f>
        <v>1261</v>
      </c>
      <c r="R62" s="158">
        <f>'[1]TH Viec 06'!T57</f>
        <v>6</v>
      </c>
      <c r="S62" s="158">
        <f>'[1]TH Viec 06'!U57</f>
        <v>27</v>
      </c>
      <c r="T62" s="158">
        <f>'[1]TH Viec 06'!V57</f>
        <v>2950</v>
      </c>
      <c r="U62" s="191">
        <f>'[1]TH Viec 06'!W57</f>
        <v>0.7002172338884866</v>
      </c>
      <c r="V62" s="191">
        <f>'[1]TH Viec 06'!X57</f>
        <v>0.8102082722205926</v>
      </c>
      <c r="Y62" s="179">
        <f t="shared" si="7"/>
        <v>6680</v>
      </c>
      <c r="Z62" s="179">
        <f t="shared" si="8"/>
        <v>5169</v>
      </c>
      <c r="AA62" s="179">
        <f t="shared" si="9"/>
        <v>3513</v>
      </c>
      <c r="AB62" s="189">
        <f t="shared" si="10"/>
        <v>0.7738023952095808</v>
      </c>
      <c r="AC62" s="189">
        <f t="shared" si="11"/>
        <v>0.6796285548461984</v>
      </c>
    </row>
    <row r="63" spans="1:29" s="177" customFormat="1" ht="13.5" customHeight="1">
      <c r="A63" s="192">
        <v>46</v>
      </c>
      <c r="B63" s="156" t="str">
        <f>'[1]TH Viec 06'!B58</f>
        <v>Quảng Bình</v>
      </c>
      <c r="C63" s="158">
        <f>'[1]TH Viec 06'!C58</f>
        <v>2935</v>
      </c>
      <c r="D63" s="158">
        <f>'[1]TH Viec 06'!D58</f>
        <v>698</v>
      </c>
      <c r="E63" s="158">
        <f>'[1]TH Viec 06'!E58</f>
        <v>2237</v>
      </c>
      <c r="F63" s="158">
        <f>'[1]TH Viec 06'!F58</f>
        <v>2514</v>
      </c>
      <c r="G63" s="158">
        <f>'[1]TH Viec 06'!G58</f>
        <v>2082</v>
      </c>
      <c r="H63" s="158">
        <f>'[1]TH Viec 06'!H58</f>
        <v>59</v>
      </c>
      <c r="I63" s="158">
        <f>'[1]TH Viec 06'!I58</f>
        <v>1936</v>
      </c>
      <c r="J63" s="158">
        <f>'[1]TH Viec 06'!J58</f>
        <v>36</v>
      </c>
      <c r="K63" s="158">
        <f>'[1]TH Viec 06'!K58</f>
        <v>40</v>
      </c>
      <c r="L63" s="158">
        <f>'[1]TH Viec 06'!L58</f>
        <v>11</v>
      </c>
      <c r="M63" s="158">
        <f>'[1]TH Viec 06'!M58</f>
        <v>432</v>
      </c>
      <c r="N63" s="158">
        <f>'[1]TH Viec 06'!P58</f>
        <v>426</v>
      </c>
      <c r="O63" s="158">
        <f>'[1]TH Viec 06'!Q58</f>
        <v>6</v>
      </c>
      <c r="P63" s="158">
        <f>'[1]TH Viec 06'!R58</f>
        <v>421</v>
      </c>
      <c r="Q63" s="158">
        <f>'[1]TH Viec 06'!S58</f>
        <v>366</v>
      </c>
      <c r="R63" s="158">
        <f>'[1]TH Viec 06'!T58</f>
        <v>0</v>
      </c>
      <c r="S63" s="158">
        <f>'[1]TH Viec 06'!U58</f>
        <v>55</v>
      </c>
      <c r="T63" s="158">
        <f>'[1]TH Viec 06'!V58</f>
        <v>853</v>
      </c>
      <c r="U63" s="191">
        <f>'[1]TH Viec 06'!W58</f>
        <v>0.8281622911694511</v>
      </c>
      <c r="V63" s="191">
        <f>'[1]TH Viec 06'!X58</f>
        <v>0.8565587734241908</v>
      </c>
      <c r="Y63" s="179">
        <f t="shared" si="7"/>
        <v>2876</v>
      </c>
      <c r="Z63" s="179">
        <f t="shared" si="8"/>
        <v>2415</v>
      </c>
      <c r="AA63" s="179">
        <f t="shared" si="9"/>
        <v>1983</v>
      </c>
      <c r="AB63" s="189">
        <f t="shared" si="10"/>
        <v>0.8397079276773296</v>
      </c>
      <c r="AC63" s="189">
        <f t="shared" si="11"/>
        <v>0.8211180124223603</v>
      </c>
    </row>
    <row r="64" spans="1:29" s="177" customFormat="1" ht="13.5" customHeight="1">
      <c r="A64" s="190">
        <v>47</v>
      </c>
      <c r="B64" s="156" t="str">
        <f>'[1]TH Viec 06'!B59</f>
        <v>Quảng Nam</v>
      </c>
      <c r="C64" s="158">
        <f>'[1]TH Viec 06'!C59</f>
        <v>8066</v>
      </c>
      <c r="D64" s="158">
        <f>'[1]TH Viec 06'!D59</f>
        <v>1784</v>
      </c>
      <c r="E64" s="158">
        <f>'[1]TH Viec 06'!E59</f>
        <v>6282</v>
      </c>
      <c r="F64" s="158">
        <f>'[1]TH Viec 06'!F59</f>
        <v>7164</v>
      </c>
      <c r="G64" s="158">
        <f>'[1]TH Viec 06'!G59</f>
        <v>5580</v>
      </c>
      <c r="H64" s="158">
        <f>'[1]TH Viec 06'!H59</f>
        <v>156</v>
      </c>
      <c r="I64" s="158">
        <f>'[1]TH Viec 06'!I59</f>
        <v>5272</v>
      </c>
      <c r="J64" s="158">
        <f>'[1]TH Viec 06'!J59</f>
        <v>28</v>
      </c>
      <c r="K64" s="158">
        <f>'[1]TH Viec 06'!K59</f>
        <v>102</v>
      </c>
      <c r="L64" s="158">
        <f>'[1]TH Viec 06'!L59</f>
        <v>22</v>
      </c>
      <c r="M64" s="158">
        <f>'[1]TH Viec 06'!M59</f>
        <v>1584</v>
      </c>
      <c r="N64" s="158">
        <f>'[1]TH Viec 06'!P59</f>
        <v>1463</v>
      </c>
      <c r="O64" s="158">
        <f>'[1]TH Viec 06'!Q59</f>
        <v>121</v>
      </c>
      <c r="P64" s="158">
        <f>'[1]TH Viec 06'!R59</f>
        <v>902</v>
      </c>
      <c r="Q64" s="158">
        <f>'[1]TH Viec 06'!S59</f>
        <v>776</v>
      </c>
      <c r="R64" s="158">
        <f>'[1]TH Viec 06'!T59</f>
        <v>10</v>
      </c>
      <c r="S64" s="158">
        <f>'[1]TH Viec 06'!U59</f>
        <v>116</v>
      </c>
      <c r="T64" s="158">
        <f>'[1]TH Viec 06'!V59</f>
        <v>2486</v>
      </c>
      <c r="U64" s="191">
        <f>'[1]TH Viec 06'!W59</f>
        <v>0.7788944723618091</v>
      </c>
      <c r="V64" s="191">
        <f>'[1]TH Viec 06'!X59</f>
        <v>0.8881725762459708</v>
      </c>
      <c r="Y64" s="179">
        <f t="shared" si="7"/>
        <v>7910</v>
      </c>
      <c r="Z64" s="179">
        <f t="shared" si="8"/>
        <v>6906</v>
      </c>
      <c r="AA64" s="179">
        <f t="shared" si="9"/>
        <v>5322</v>
      </c>
      <c r="AB64" s="189">
        <f t="shared" si="10"/>
        <v>0.8730720606826802</v>
      </c>
      <c r="AC64" s="189">
        <f t="shared" si="11"/>
        <v>0.7706342311033884</v>
      </c>
    </row>
    <row r="65" spans="1:29" s="177" customFormat="1" ht="13.5" customHeight="1">
      <c r="A65" s="192">
        <v>48</v>
      </c>
      <c r="B65" s="156" t="str">
        <f>'[1]TH Viec 06'!B60</f>
        <v>Quảng Ninh</v>
      </c>
      <c r="C65" s="158">
        <f>'[1]TH Viec 06'!C60</f>
        <v>8159</v>
      </c>
      <c r="D65" s="158">
        <f>'[1]TH Viec 06'!D60</f>
        <v>2861</v>
      </c>
      <c r="E65" s="158">
        <f>'[1]TH Viec 06'!E60</f>
        <v>5298</v>
      </c>
      <c r="F65" s="158">
        <f>'[1]TH Viec 06'!F60</f>
        <v>6641</v>
      </c>
      <c r="G65" s="158">
        <f>'[1]TH Viec 06'!G60</f>
        <v>4799</v>
      </c>
      <c r="H65" s="158">
        <f>'[1]TH Viec 06'!H60</f>
        <v>155</v>
      </c>
      <c r="I65" s="158">
        <f>'[1]TH Viec 06'!I60</f>
        <v>4345</v>
      </c>
      <c r="J65" s="158">
        <f>'[1]TH Viec 06'!J60</f>
        <v>97</v>
      </c>
      <c r="K65" s="158">
        <f>'[1]TH Viec 06'!K60</f>
        <v>145</v>
      </c>
      <c r="L65" s="158">
        <f>'[1]TH Viec 06'!L60</f>
        <v>57</v>
      </c>
      <c r="M65" s="158">
        <f>'[1]TH Viec 06'!M60</f>
        <v>1842</v>
      </c>
      <c r="N65" s="158">
        <f>'[1]TH Viec 06'!P60</f>
        <v>1730</v>
      </c>
      <c r="O65" s="158">
        <f>'[1]TH Viec 06'!Q60</f>
        <v>112</v>
      </c>
      <c r="P65" s="158">
        <f>'[1]TH Viec 06'!R60</f>
        <v>1518</v>
      </c>
      <c r="Q65" s="158">
        <f>'[1]TH Viec 06'!S60</f>
        <v>1339</v>
      </c>
      <c r="R65" s="158">
        <f>'[1]TH Viec 06'!T60</f>
        <v>12</v>
      </c>
      <c r="S65" s="158">
        <f>'[1]TH Viec 06'!U60</f>
        <v>167</v>
      </c>
      <c r="T65" s="158">
        <f>'[1]TH Viec 06'!V60</f>
        <v>3360</v>
      </c>
      <c r="U65" s="191">
        <f>'[1]TH Viec 06'!W60</f>
        <v>0.722632133714802</v>
      </c>
      <c r="V65" s="191">
        <f>'[1]TH Viec 06'!X60</f>
        <v>0.8139477877190833</v>
      </c>
      <c r="Y65" s="179">
        <f t="shared" si="7"/>
        <v>8004</v>
      </c>
      <c r="Z65" s="179">
        <f t="shared" si="8"/>
        <v>6341</v>
      </c>
      <c r="AA65" s="179">
        <f t="shared" si="9"/>
        <v>4499</v>
      </c>
      <c r="AB65" s="189">
        <f t="shared" si="10"/>
        <v>0.7922288855572214</v>
      </c>
      <c r="AC65" s="189">
        <f t="shared" si="11"/>
        <v>0.7095095410818483</v>
      </c>
    </row>
    <row r="66" spans="1:29" s="177" customFormat="1" ht="13.5" customHeight="1">
      <c r="A66" s="190">
        <v>49</v>
      </c>
      <c r="B66" s="156" t="str">
        <f>'[1]TH Viec 06'!B61</f>
        <v>Quảng Ngãi</v>
      </c>
      <c r="C66" s="158">
        <f>'[1]TH Viec 06'!C61</f>
        <v>6062</v>
      </c>
      <c r="D66" s="158">
        <f>'[1]TH Viec 06'!D61</f>
        <v>2380</v>
      </c>
      <c r="E66" s="158">
        <f>'[1]TH Viec 06'!E61</f>
        <v>3682</v>
      </c>
      <c r="F66" s="158">
        <f>'[1]TH Viec 06'!F61</f>
        <v>5398</v>
      </c>
      <c r="G66" s="158">
        <f>'[1]TH Viec 06'!G61</f>
        <v>3329</v>
      </c>
      <c r="H66" s="158">
        <f>'[1]TH Viec 06'!H61</f>
        <v>95</v>
      </c>
      <c r="I66" s="158">
        <f>'[1]TH Viec 06'!I61</f>
        <v>3079</v>
      </c>
      <c r="J66" s="158">
        <f>'[1]TH Viec 06'!J61</f>
        <v>28</v>
      </c>
      <c r="K66" s="158">
        <f>'[1]TH Viec 06'!K61</f>
        <v>127</v>
      </c>
      <c r="L66" s="158">
        <f>'[1]TH Viec 06'!L61</f>
        <v>0</v>
      </c>
      <c r="M66" s="158">
        <f>'[1]TH Viec 06'!M61</f>
        <v>2069</v>
      </c>
      <c r="N66" s="158">
        <f>'[1]TH Viec 06'!P61</f>
        <v>1966</v>
      </c>
      <c r="O66" s="158">
        <f>'[1]TH Viec 06'!Q61</f>
        <v>103</v>
      </c>
      <c r="P66" s="158">
        <f>'[1]TH Viec 06'!R61</f>
        <v>664</v>
      </c>
      <c r="Q66" s="158">
        <f>'[1]TH Viec 06'!S61</f>
        <v>619</v>
      </c>
      <c r="R66" s="158">
        <f>'[1]TH Viec 06'!T61</f>
        <v>6</v>
      </c>
      <c r="S66" s="158">
        <f>'[1]TH Viec 06'!U61</f>
        <v>39</v>
      </c>
      <c r="T66" s="158">
        <f>'[1]TH Viec 06'!V61</f>
        <v>2733</v>
      </c>
      <c r="U66" s="191">
        <f>'[1]TH Viec 06'!W61</f>
        <v>0.6167098925527973</v>
      </c>
      <c r="V66" s="191">
        <f>'[1]TH Viec 06'!X61</f>
        <v>0.8904651930056087</v>
      </c>
      <c r="Y66" s="179">
        <f t="shared" si="7"/>
        <v>5967</v>
      </c>
      <c r="Z66" s="179">
        <f t="shared" si="8"/>
        <v>5176</v>
      </c>
      <c r="AA66" s="179">
        <f t="shared" si="9"/>
        <v>3107</v>
      </c>
      <c r="AB66" s="189">
        <f t="shared" si="10"/>
        <v>0.8674375733199262</v>
      </c>
      <c r="AC66" s="189">
        <f t="shared" si="11"/>
        <v>0.6002704791344667</v>
      </c>
    </row>
    <row r="67" spans="1:29" s="177" customFormat="1" ht="13.5" customHeight="1">
      <c r="A67" s="192">
        <v>50</v>
      </c>
      <c r="B67" s="156" t="str">
        <f>'[1]TH Viec 06'!B62</f>
        <v>Quảng Trị</v>
      </c>
      <c r="C67" s="158">
        <f>'[1]TH Viec 06'!C62</f>
        <v>3085</v>
      </c>
      <c r="D67" s="158">
        <f>'[1]TH Viec 06'!D62</f>
        <v>292</v>
      </c>
      <c r="E67" s="158">
        <f>'[1]TH Viec 06'!E62</f>
        <v>2793</v>
      </c>
      <c r="F67" s="158">
        <f>'[1]TH Viec 06'!F62</f>
        <v>2946</v>
      </c>
      <c r="G67" s="158">
        <f>'[1]TH Viec 06'!G62</f>
        <v>2397</v>
      </c>
      <c r="H67" s="158">
        <f>'[1]TH Viec 06'!H62</f>
        <v>31</v>
      </c>
      <c r="I67" s="158">
        <f>'[1]TH Viec 06'!I62</f>
        <v>2314</v>
      </c>
      <c r="J67" s="158">
        <f>'[1]TH Viec 06'!J62</f>
        <v>16</v>
      </c>
      <c r="K67" s="158">
        <f>'[1]TH Viec 06'!K62</f>
        <v>35</v>
      </c>
      <c r="L67" s="158">
        <f>'[1]TH Viec 06'!L62</f>
        <v>1</v>
      </c>
      <c r="M67" s="158">
        <f>'[1]TH Viec 06'!M62</f>
        <v>549</v>
      </c>
      <c r="N67" s="158">
        <f>'[1]TH Viec 06'!P62</f>
        <v>510</v>
      </c>
      <c r="O67" s="158">
        <f>'[1]TH Viec 06'!Q62</f>
        <v>39</v>
      </c>
      <c r="P67" s="158">
        <f>'[1]TH Viec 06'!R62</f>
        <v>139</v>
      </c>
      <c r="Q67" s="158">
        <f>'[1]TH Viec 06'!S62</f>
        <v>132</v>
      </c>
      <c r="R67" s="158">
        <f>'[1]TH Viec 06'!T62</f>
        <v>2</v>
      </c>
      <c r="S67" s="158">
        <f>'[1]TH Viec 06'!U62</f>
        <v>5</v>
      </c>
      <c r="T67" s="158">
        <f>'[1]TH Viec 06'!V62</f>
        <v>688</v>
      </c>
      <c r="U67" s="191">
        <f>'[1]TH Viec 06'!W62</f>
        <v>0.8136456211812627</v>
      </c>
      <c r="V67" s="191">
        <f>'[1]TH Viec 06'!X62</f>
        <v>0.9549432739059968</v>
      </c>
      <c r="Y67" s="179">
        <f t="shared" si="7"/>
        <v>3054</v>
      </c>
      <c r="Z67" s="179">
        <f t="shared" si="8"/>
        <v>2880</v>
      </c>
      <c r="AA67" s="179">
        <f t="shared" si="9"/>
        <v>2331</v>
      </c>
      <c r="AB67" s="189">
        <f t="shared" si="10"/>
        <v>0.9430255402750491</v>
      </c>
      <c r="AC67" s="189">
        <f t="shared" si="11"/>
        <v>0.809375</v>
      </c>
    </row>
    <row r="68" spans="1:29" s="177" customFormat="1" ht="13.5" customHeight="1">
      <c r="A68" s="190">
        <v>51</v>
      </c>
      <c r="B68" s="156" t="str">
        <f>'[1]TH Viec 06'!B63</f>
        <v>Sóc Trăng</v>
      </c>
      <c r="C68" s="158">
        <f>'[1]TH Viec 06'!C63</f>
        <v>10457</v>
      </c>
      <c r="D68" s="158">
        <f>'[1]TH Viec 06'!D63</f>
        <v>3433</v>
      </c>
      <c r="E68" s="158">
        <f>'[1]TH Viec 06'!E63</f>
        <v>7024</v>
      </c>
      <c r="F68" s="158">
        <f>'[1]TH Viec 06'!F63</f>
        <v>9212</v>
      </c>
      <c r="G68" s="158">
        <f>'[1]TH Viec 06'!G63</f>
        <v>5834</v>
      </c>
      <c r="H68" s="158">
        <f>'[1]TH Viec 06'!H63</f>
        <v>146</v>
      </c>
      <c r="I68" s="158">
        <f>'[1]TH Viec 06'!I63</f>
        <v>5287</v>
      </c>
      <c r="J68" s="158">
        <f>'[1]TH Viec 06'!J63</f>
        <v>114</v>
      </c>
      <c r="K68" s="158">
        <f>'[1]TH Viec 06'!K63</f>
        <v>273</v>
      </c>
      <c r="L68" s="158">
        <f>'[1]TH Viec 06'!L63</f>
        <v>14</v>
      </c>
      <c r="M68" s="158">
        <f>'[1]TH Viec 06'!M63</f>
        <v>3378</v>
      </c>
      <c r="N68" s="158">
        <f>'[1]TH Viec 06'!P63</f>
        <v>3145</v>
      </c>
      <c r="O68" s="158">
        <f>'[1]TH Viec 06'!Q63</f>
        <v>233</v>
      </c>
      <c r="P68" s="158">
        <f>'[1]TH Viec 06'!R63</f>
        <v>1245</v>
      </c>
      <c r="Q68" s="158">
        <f>'[1]TH Viec 06'!S63</f>
        <v>1132</v>
      </c>
      <c r="R68" s="158">
        <f>'[1]TH Viec 06'!T63</f>
        <v>21</v>
      </c>
      <c r="S68" s="158">
        <f>'[1]TH Viec 06'!U63</f>
        <v>92</v>
      </c>
      <c r="T68" s="158">
        <f>'[1]TH Viec 06'!V63</f>
        <v>4623</v>
      </c>
      <c r="U68" s="191">
        <f>'[1]TH Viec 06'!W63</f>
        <v>0.6333043855840208</v>
      </c>
      <c r="V68" s="191">
        <f>'[1]TH Viec 06'!X63</f>
        <v>0.8809409964617003</v>
      </c>
      <c r="Y68" s="179">
        <f t="shared" si="7"/>
        <v>10311</v>
      </c>
      <c r="Z68" s="179">
        <f t="shared" si="8"/>
        <v>8793</v>
      </c>
      <c r="AA68" s="179">
        <f t="shared" si="9"/>
        <v>5415</v>
      </c>
      <c r="AB68" s="189">
        <f t="shared" si="10"/>
        <v>0.852778585976142</v>
      </c>
      <c r="AC68" s="189">
        <f t="shared" si="11"/>
        <v>0.6158307744796998</v>
      </c>
    </row>
    <row r="69" spans="1:29" s="177" customFormat="1" ht="13.5" customHeight="1">
      <c r="A69" s="192">
        <v>52</v>
      </c>
      <c r="B69" s="156" t="str">
        <f>'[1]TH Viec 06'!B64</f>
        <v>Sơn La</v>
      </c>
      <c r="C69" s="158">
        <f>'[1]TH Viec 06'!C64</f>
        <v>5285</v>
      </c>
      <c r="D69" s="158">
        <f>'[1]TH Viec 06'!D64</f>
        <v>1446</v>
      </c>
      <c r="E69" s="158">
        <f>'[1]TH Viec 06'!E64</f>
        <v>3839</v>
      </c>
      <c r="F69" s="158">
        <f>'[1]TH Viec 06'!F64</f>
        <v>4422</v>
      </c>
      <c r="G69" s="158">
        <f>'[1]TH Viec 06'!G64</f>
        <v>3618</v>
      </c>
      <c r="H69" s="158">
        <f>'[1]TH Viec 06'!H64</f>
        <v>51</v>
      </c>
      <c r="I69" s="158">
        <f>'[1]TH Viec 06'!I64</f>
        <v>3480</v>
      </c>
      <c r="J69" s="158">
        <f>'[1]TH Viec 06'!J64</f>
        <v>33</v>
      </c>
      <c r="K69" s="158">
        <f>'[1]TH Viec 06'!K64</f>
        <v>27</v>
      </c>
      <c r="L69" s="158">
        <f>'[1]TH Viec 06'!L64</f>
        <v>27</v>
      </c>
      <c r="M69" s="158">
        <f>'[1]TH Viec 06'!M64</f>
        <v>804</v>
      </c>
      <c r="N69" s="158">
        <f>'[1]TH Viec 06'!P64</f>
        <v>778</v>
      </c>
      <c r="O69" s="158">
        <f>'[1]TH Viec 06'!Q64</f>
        <v>26</v>
      </c>
      <c r="P69" s="158">
        <f>'[1]TH Viec 06'!R64</f>
        <v>863</v>
      </c>
      <c r="Q69" s="158">
        <f>'[1]TH Viec 06'!S64</f>
        <v>827</v>
      </c>
      <c r="R69" s="158">
        <f>'[1]TH Viec 06'!T64</f>
        <v>4</v>
      </c>
      <c r="S69" s="158">
        <f>'[1]TH Viec 06'!U64</f>
        <v>32</v>
      </c>
      <c r="T69" s="158">
        <f>'[1]TH Viec 06'!V64</f>
        <v>1667</v>
      </c>
      <c r="U69" s="191">
        <f>'[1]TH Viec 06'!W64</f>
        <v>0.8181818181818182</v>
      </c>
      <c r="V69" s="191">
        <f>'[1]TH Viec 06'!X64</f>
        <v>0.8367076631977294</v>
      </c>
      <c r="Y69" s="179">
        <f t="shared" si="7"/>
        <v>5234</v>
      </c>
      <c r="Z69" s="179">
        <f t="shared" si="8"/>
        <v>4344</v>
      </c>
      <c r="AA69" s="179">
        <f t="shared" si="9"/>
        <v>3540</v>
      </c>
      <c r="AB69" s="189">
        <f t="shared" si="10"/>
        <v>0.8299579671379442</v>
      </c>
      <c r="AC69" s="189">
        <f t="shared" si="11"/>
        <v>0.8149171270718232</v>
      </c>
    </row>
    <row r="70" spans="1:29" s="177" customFormat="1" ht="13.5" customHeight="1">
      <c r="A70" s="190">
        <v>53</v>
      </c>
      <c r="B70" s="156" t="str">
        <f>'[1]TH Viec 06'!B65</f>
        <v>Tây Ninh</v>
      </c>
      <c r="C70" s="158">
        <f>'[1]TH Viec 06'!C65</f>
        <v>29301</v>
      </c>
      <c r="D70" s="158">
        <f>'[1]TH Viec 06'!D65</f>
        <v>14592</v>
      </c>
      <c r="E70" s="158">
        <f>'[1]TH Viec 06'!E65</f>
        <v>14709</v>
      </c>
      <c r="F70" s="158">
        <f>'[1]TH Viec 06'!F65</f>
        <v>23691</v>
      </c>
      <c r="G70" s="158">
        <f>'[1]TH Viec 06'!G65</f>
        <v>12418</v>
      </c>
      <c r="H70" s="158">
        <f>'[1]TH Viec 06'!H65</f>
        <v>468</v>
      </c>
      <c r="I70" s="158">
        <f>'[1]TH Viec 06'!I65</f>
        <v>10750</v>
      </c>
      <c r="J70" s="158">
        <f>'[1]TH Viec 06'!J65</f>
        <v>480</v>
      </c>
      <c r="K70" s="158">
        <f>'[1]TH Viec 06'!K65</f>
        <v>663</v>
      </c>
      <c r="L70" s="158">
        <f>'[1]TH Viec 06'!L65</f>
        <v>57</v>
      </c>
      <c r="M70" s="158">
        <f>'[1]TH Viec 06'!M65</f>
        <v>11273</v>
      </c>
      <c r="N70" s="158">
        <f>'[1]TH Viec 06'!P65</f>
        <v>11073</v>
      </c>
      <c r="O70" s="158">
        <f>'[1]TH Viec 06'!Q65</f>
        <v>200</v>
      </c>
      <c r="P70" s="158">
        <f>'[1]TH Viec 06'!R65</f>
        <v>5610</v>
      </c>
      <c r="Q70" s="158">
        <f>'[1]TH Viec 06'!S65</f>
        <v>3955</v>
      </c>
      <c r="R70" s="158">
        <f>'[1]TH Viec 06'!T65</f>
        <v>12</v>
      </c>
      <c r="S70" s="158">
        <f>'[1]TH Viec 06'!U65</f>
        <v>1643</v>
      </c>
      <c r="T70" s="158">
        <f>'[1]TH Viec 06'!V65</f>
        <v>16883</v>
      </c>
      <c r="U70" s="191">
        <f>'[1]TH Viec 06'!W65</f>
        <v>0.5241652948377021</v>
      </c>
      <c r="V70" s="191">
        <f>'[1]TH Viec 06'!X65</f>
        <v>0.8085389577147538</v>
      </c>
      <c r="Y70" s="179">
        <f t="shared" si="7"/>
        <v>28833</v>
      </c>
      <c r="Z70" s="179">
        <f t="shared" si="8"/>
        <v>22560</v>
      </c>
      <c r="AA70" s="179">
        <f t="shared" si="9"/>
        <v>11287</v>
      </c>
      <c r="AB70" s="189">
        <f t="shared" si="10"/>
        <v>0.7824367911767766</v>
      </c>
      <c r="AC70" s="189">
        <f t="shared" si="11"/>
        <v>0.5003102836879433</v>
      </c>
    </row>
    <row r="71" spans="1:29" s="177" customFormat="1" ht="13.5" customHeight="1">
      <c r="A71" s="192">
        <v>54</v>
      </c>
      <c r="B71" s="156" t="str">
        <f>'[1]TH Viec 06'!B66</f>
        <v>Tiền Giang</v>
      </c>
      <c r="C71" s="158">
        <f>'[1]TH Viec 06'!C66</f>
        <v>23766</v>
      </c>
      <c r="D71" s="158">
        <f>'[1]TH Viec 06'!D66</f>
        <v>10868</v>
      </c>
      <c r="E71" s="158">
        <f>'[1]TH Viec 06'!E66</f>
        <v>12898</v>
      </c>
      <c r="F71" s="158">
        <f>'[1]TH Viec 06'!F66</f>
        <v>18834</v>
      </c>
      <c r="G71" s="158">
        <f>'[1]TH Viec 06'!G66</f>
        <v>11541</v>
      </c>
      <c r="H71" s="158">
        <f>'[1]TH Viec 06'!H66</f>
        <v>434</v>
      </c>
      <c r="I71" s="158">
        <f>'[1]TH Viec 06'!I66</f>
        <v>10318</v>
      </c>
      <c r="J71" s="158">
        <f>'[1]TH Viec 06'!J66</f>
        <v>242</v>
      </c>
      <c r="K71" s="158">
        <f>'[1]TH Viec 06'!K66</f>
        <v>443</v>
      </c>
      <c r="L71" s="158">
        <f>'[1]TH Viec 06'!L66</f>
        <v>104</v>
      </c>
      <c r="M71" s="158">
        <f>'[1]TH Viec 06'!M66</f>
        <v>7293</v>
      </c>
      <c r="N71" s="158">
        <f>'[1]TH Viec 06'!P66</f>
        <v>7176</v>
      </c>
      <c r="O71" s="158">
        <f>'[1]TH Viec 06'!Q66</f>
        <v>117</v>
      </c>
      <c r="P71" s="158">
        <f>'[1]TH Viec 06'!R66</f>
        <v>4932</v>
      </c>
      <c r="Q71" s="158">
        <f>'[1]TH Viec 06'!S66</f>
        <v>4501</v>
      </c>
      <c r="R71" s="158">
        <f>'[1]TH Viec 06'!T66</f>
        <v>16</v>
      </c>
      <c r="S71" s="158">
        <f>'[1]TH Viec 06'!U66</f>
        <v>415</v>
      </c>
      <c r="T71" s="158">
        <f>'[1]TH Viec 06'!V66</f>
        <v>12225</v>
      </c>
      <c r="U71" s="191">
        <f>'[1]TH Viec 06'!W66</f>
        <v>0.6127747690347244</v>
      </c>
      <c r="V71" s="191">
        <f>'[1]TH Viec 06'!X66</f>
        <v>0.792476647311285</v>
      </c>
      <c r="Y71" s="179">
        <f t="shared" si="7"/>
        <v>23332</v>
      </c>
      <c r="Z71" s="179">
        <f t="shared" si="8"/>
        <v>17957</v>
      </c>
      <c r="AA71" s="179">
        <f t="shared" si="9"/>
        <v>10664</v>
      </c>
      <c r="AB71" s="189">
        <f t="shared" si="10"/>
        <v>0.7696296931253215</v>
      </c>
      <c r="AC71" s="189">
        <f t="shared" si="11"/>
        <v>0.5938631174472351</v>
      </c>
    </row>
    <row r="72" spans="1:29" s="177" customFormat="1" ht="13.5" customHeight="1">
      <c r="A72" s="190">
        <v>55</v>
      </c>
      <c r="B72" s="156" t="str">
        <f>'[1]TH Viec 06'!B67</f>
        <v>TT Huế</v>
      </c>
      <c r="C72" s="158">
        <f>'[1]TH Viec 06'!C67</f>
        <v>4938</v>
      </c>
      <c r="D72" s="158">
        <f>'[1]TH Viec 06'!D67</f>
        <v>1487</v>
      </c>
      <c r="E72" s="158">
        <f>'[1]TH Viec 06'!E67</f>
        <v>3451</v>
      </c>
      <c r="F72" s="158">
        <f>'[1]TH Viec 06'!F67</f>
        <v>3933</v>
      </c>
      <c r="G72" s="158">
        <f>'[1]TH Viec 06'!G67</f>
        <v>2897</v>
      </c>
      <c r="H72" s="158">
        <f>'[1]TH Viec 06'!H67</f>
        <v>176</v>
      </c>
      <c r="I72" s="158">
        <f>'[1]TH Viec 06'!I67</f>
        <v>2623</v>
      </c>
      <c r="J72" s="158">
        <f>'[1]TH Viec 06'!J67</f>
        <v>52</v>
      </c>
      <c r="K72" s="158">
        <f>'[1]TH Viec 06'!K67</f>
        <v>43</v>
      </c>
      <c r="L72" s="158">
        <f>'[1]TH Viec 06'!L67</f>
        <v>3</v>
      </c>
      <c r="M72" s="158">
        <f>'[1]TH Viec 06'!M67</f>
        <v>1036</v>
      </c>
      <c r="N72" s="158">
        <f>'[1]TH Viec 06'!P67</f>
        <v>884</v>
      </c>
      <c r="O72" s="158">
        <f>'[1]TH Viec 06'!Q67</f>
        <v>152</v>
      </c>
      <c r="P72" s="158">
        <f>'[1]TH Viec 06'!R67</f>
        <v>1005</v>
      </c>
      <c r="Q72" s="158">
        <f>'[1]TH Viec 06'!S67</f>
        <v>764</v>
      </c>
      <c r="R72" s="158">
        <f>'[1]TH Viec 06'!T67</f>
        <v>8</v>
      </c>
      <c r="S72" s="158">
        <f>'[1]TH Viec 06'!U67</f>
        <v>233</v>
      </c>
      <c r="T72" s="158">
        <f>'[1]TH Viec 06'!V67</f>
        <v>2041</v>
      </c>
      <c r="U72" s="191">
        <f>'[1]TH Viec 06'!W67</f>
        <v>0.7365878464276634</v>
      </c>
      <c r="V72" s="191">
        <f>'[1]TH Viec 06'!X67</f>
        <v>0.7964763061968408</v>
      </c>
      <c r="Y72" s="179">
        <f t="shared" si="7"/>
        <v>4762</v>
      </c>
      <c r="Z72" s="179">
        <f t="shared" si="8"/>
        <v>3714</v>
      </c>
      <c r="AA72" s="179">
        <f t="shared" si="9"/>
        <v>2678</v>
      </c>
      <c r="AB72" s="189">
        <f t="shared" si="10"/>
        <v>0.7799244015119697</v>
      </c>
      <c r="AC72" s="189">
        <f t="shared" si="11"/>
        <v>0.721055465805062</v>
      </c>
    </row>
    <row r="73" spans="1:29" s="177" customFormat="1" ht="13.5" customHeight="1">
      <c r="A73" s="192">
        <v>56</v>
      </c>
      <c r="B73" s="156" t="str">
        <f>'[1]TH Viec 06'!B68</f>
        <v>Tuyên Quang</v>
      </c>
      <c r="C73" s="158">
        <f>'[1]TH Viec 06'!C68</f>
        <v>4254</v>
      </c>
      <c r="D73" s="158">
        <f>'[1]TH Viec 06'!D68</f>
        <v>1327</v>
      </c>
      <c r="E73" s="158">
        <f>'[1]TH Viec 06'!E68</f>
        <v>2927</v>
      </c>
      <c r="F73" s="158">
        <f>'[1]TH Viec 06'!F68</f>
        <v>3152</v>
      </c>
      <c r="G73" s="158">
        <f>'[1]TH Viec 06'!G68</f>
        <v>2687</v>
      </c>
      <c r="H73" s="158">
        <f>'[1]TH Viec 06'!H68</f>
        <v>80</v>
      </c>
      <c r="I73" s="158">
        <f>'[1]TH Viec 06'!I68</f>
        <v>2449</v>
      </c>
      <c r="J73" s="158">
        <f>'[1]TH Viec 06'!J68</f>
        <v>19</v>
      </c>
      <c r="K73" s="158">
        <f>'[1]TH Viec 06'!K68</f>
        <v>95</v>
      </c>
      <c r="L73" s="158">
        <f>'[1]TH Viec 06'!L68</f>
        <v>44</v>
      </c>
      <c r="M73" s="158">
        <f>'[1]TH Viec 06'!M68</f>
        <v>465</v>
      </c>
      <c r="N73" s="158">
        <f>'[1]TH Viec 06'!P68</f>
        <v>465</v>
      </c>
      <c r="O73" s="158">
        <f>'[1]TH Viec 06'!Q68</f>
        <v>0</v>
      </c>
      <c r="P73" s="158">
        <f>'[1]TH Viec 06'!R68</f>
        <v>1102</v>
      </c>
      <c r="Q73" s="158">
        <f>'[1]TH Viec 06'!S68</f>
        <v>1070</v>
      </c>
      <c r="R73" s="158">
        <f>'[1]TH Viec 06'!T68</f>
        <v>0</v>
      </c>
      <c r="S73" s="158">
        <f>'[1]TH Viec 06'!U68</f>
        <v>32</v>
      </c>
      <c r="T73" s="158">
        <f>'[1]TH Viec 06'!V68</f>
        <v>1567</v>
      </c>
      <c r="U73" s="191">
        <f>'[1]TH Viec 06'!W68</f>
        <v>0.8524746192893401</v>
      </c>
      <c r="V73" s="191">
        <f>'[1]TH Viec 06'!X68</f>
        <v>0.7409496944052656</v>
      </c>
      <c r="Y73" s="179">
        <f t="shared" si="7"/>
        <v>4174</v>
      </c>
      <c r="Z73" s="179">
        <f t="shared" si="8"/>
        <v>2977</v>
      </c>
      <c r="AA73" s="179">
        <f t="shared" si="9"/>
        <v>2512</v>
      </c>
      <c r="AB73" s="189">
        <f t="shared" si="10"/>
        <v>0.7132247244849066</v>
      </c>
      <c r="AC73" s="189">
        <f t="shared" si="11"/>
        <v>0.8438024857238831</v>
      </c>
    </row>
    <row r="74" spans="1:29" s="177" customFormat="1" ht="13.5" customHeight="1">
      <c r="A74" s="190">
        <v>57</v>
      </c>
      <c r="B74" s="156" t="str">
        <f>'[1]TH Viec 06'!B69</f>
        <v>Thái Bình</v>
      </c>
      <c r="C74" s="158">
        <f>'[1]TH Viec 06'!C69</f>
        <v>5961</v>
      </c>
      <c r="D74" s="158">
        <f>'[1]TH Viec 06'!D69</f>
        <v>2031</v>
      </c>
      <c r="E74" s="158">
        <f>'[1]TH Viec 06'!E69</f>
        <v>3930</v>
      </c>
      <c r="F74" s="158">
        <f>'[1]TH Viec 06'!F69</f>
        <v>4224</v>
      </c>
      <c r="G74" s="158">
        <f>'[1]TH Viec 06'!G69</f>
        <v>3314</v>
      </c>
      <c r="H74" s="158">
        <f>'[1]TH Viec 06'!H69</f>
        <v>82</v>
      </c>
      <c r="I74" s="158">
        <f>'[1]TH Viec 06'!I69</f>
        <v>3131</v>
      </c>
      <c r="J74" s="158">
        <f>'[1]TH Viec 06'!J69</f>
        <v>31</v>
      </c>
      <c r="K74" s="158">
        <f>'[1]TH Viec 06'!K69</f>
        <v>57</v>
      </c>
      <c r="L74" s="158">
        <f>'[1]TH Viec 06'!L69</f>
        <v>13</v>
      </c>
      <c r="M74" s="158">
        <f>'[1]TH Viec 06'!M69</f>
        <v>910</v>
      </c>
      <c r="N74" s="158">
        <f>'[1]TH Viec 06'!P69</f>
        <v>625</v>
      </c>
      <c r="O74" s="158">
        <f>'[1]TH Viec 06'!Q69</f>
        <v>285</v>
      </c>
      <c r="P74" s="158">
        <f>'[1]TH Viec 06'!R69</f>
        <v>1737</v>
      </c>
      <c r="Q74" s="158">
        <f>'[1]TH Viec 06'!S69</f>
        <v>1609</v>
      </c>
      <c r="R74" s="158">
        <f>'[1]TH Viec 06'!T69</f>
        <v>6</v>
      </c>
      <c r="S74" s="158">
        <f>'[1]TH Viec 06'!U69</f>
        <v>122</v>
      </c>
      <c r="T74" s="158">
        <f>'[1]TH Viec 06'!V69</f>
        <v>2647</v>
      </c>
      <c r="U74" s="191">
        <f>'[1]TH Viec 06'!W69</f>
        <v>0.7845643939393939</v>
      </c>
      <c r="V74" s="191">
        <f>'[1]TH Viec 06'!X69</f>
        <v>0.7086059386009059</v>
      </c>
      <c r="Y74" s="179">
        <f t="shared" si="7"/>
        <v>5879</v>
      </c>
      <c r="Z74" s="179">
        <f t="shared" si="8"/>
        <v>4085</v>
      </c>
      <c r="AA74" s="179">
        <f t="shared" si="9"/>
        <v>3175</v>
      </c>
      <c r="AB74" s="189">
        <f t="shared" si="10"/>
        <v>0.6948460622554856</v>
      </c>
      <c r="AC74" s="189">
        <f t="shared" si="11"/>
        <v>0.7772337821297429</v>
      </c>
    </row>
    <row r="75" spans="1:29" s="177" customFormat="1" ht="13.5" customHeight="1">
      <c r="A75" s="192">
        <v>58</v>
      </c>
      <c r="B75" s="156" t="str">
        <f>'[1]TH Viec 06'!B70</f>
        <v>Thái Nguyên</v>
      </c>
      <c r="C75" s="158">
        <f>'[1]TH Viec 06'!C70</f>
        <v>9221</v>
      </c>
      <c r="D75" s="158">
        <f>'[1]TH Viec 06'!D70</f>
        <v>3275</v>
      </c>
      <c r="E75" s="158">
        <f>'[1]TH Viec 06'!E70</f>
        <v>5946</v>
      </c>
      <c r="F75" s="158">
        <f>'[1]TH Viec 06'!F70</f>
        <v>6595</v>
      </c>
      <c r="G75" s="158">
        <f>'[1]TH Viec 06'!G70</f>
        <v>5162</v>
      </c>
      <c r="H75" s="158">
        <f>'[1]TH Viec 06'!H70</f>
        <v>225</v>
      </c>
      <c r="I75" s="158">
        <f>'[1]TH Viec 06'!I70</f>
        <v>4671</v>
      </c>
      <c r="J75" s="158">
        <f>'[1]TH Viec 06'!J70</f>
        <v>82</v>
      </c>
      <c r="K75" s="158">
        <f>'[1]TH Viec 06'!K70</f>
        <v>94</v>
      </c>
      <c r="L75" s="158">
        <f>'[1]TH Viec 06'!L70</f>
        <v>90</v>
      </c>
      <c r="M75" s="158">
        <f>'[1]TH Viec 06'!M70</f>
        <v>1433</v>
      </c>
      <c r="N75" s="158">
        <f>'[1]TH Viec 06'!P70</f>
        <v>1382</v>
      </c>
      <c r="O75" s="158">
        <f>'[1]TH Viec 06'!Q70</f>
        <v>51</v>
      </c>
      <c r="P75" s="158">
        <f>'[1]TH Viec 06'!R70</f>
        <v>2626</v>
      </c>
      <c r="Q75" s="158">
        <f>'[1]TH Viec 06'!S70</f>
        <v>2575</v>
      </c>
      <c r="R75" s="158">
        <f>'[1]TH Viec 06'!T70</f>
        <v>6</v>
      </c>
      <c r="S75" s="158">
        <f>'[1]TH Viec 06'!U70</f>
        <v>45</v>
      </c>
      <c r="T75" s="158">
        <f>'[1]TH Viec 06'!V70</f>
        <v>4059</v>
      </c>
      <c r="U75" s="191">
        <f>'[1]TH Viec 06'!W70</f>
        <v>0.7827141774071266</v>
      </c>
      <c r="V75" s="191">
        <f>'[1]TH Viec 06'!X70</f>
        <v>0.7152152694935473</v>
      </c>
      <c r="Y75" s="179">
        <f t="shared" si="7"/>
        <v>8996</v>
      </c>
      <c r="Z75" s="179">
        <f t="shared" si="8"/>
        <v>6276</v>
      </c>
      <c r="AA75" s="179">
        <f t="shared" si="9"/>
        <v>4843</v>
      </c>
      <c r="AB75" s="189">
        <f t="shared" si="10"/>
        <v>0.6976433970653624</v>
      </c>
      <c r="AC75" s="189">
        <f t="shared" si="11"/>
        <v>0.7716698534098152</v>
      </c>
    </row>
    <row r="76" spans="1:29" s="177" customFormat="1" ht="13.5" customHeight="1">
      <c r="A76" s="190">
        <v>59</v>
      </c>
      <c r="B76" s="156" t="str">
        <f>'[1]TH Viec 06'!B71</f>
        <v>Thanh Hóa</v>
      </c>
      <c r="C76" s="158">
        <f>'[1]TH Viec 06'!C71</f>
        <v>12395</v>
      </c>
      <c r="D76" s="158">
        <f>'[1]TH Viec 06'!D71</f>
        <v>4487</v>
      </c>
      <c r="E76" s="158">
        <f>'[1]TH Viec 06'!E71</f>
        <v>7908</v>
      </c>
      <c r="F76" s="158">
        <f>'[1]TH Viec 06'!F71</f>
        <v>9165</v>
      </c>
      <c r="G76" s="158">
        <f>'[1]TH Viec 06'!G71</f>
        <v>6980</v>
      </c>
      <c r="H76" s="158">
        <f>'[1]TH Viec 06'!H71</f>
        <v>237</v>
      </c>
      <c r="I76" s="158">
        <f>'[1]TH Viec 06'!I71</f>
        <v>6376</v>
      </c>
      <c r="J76" s="158">
        <f>'[1]TH Viec 06'!J71</f>
        <v>119</v>
      </c>
      <c r="K76" s="158">
        <f>'[1]TH Viec 06'!K71</f>
        <v>208</v>
      </c>
      <c r="L76" s="158">
        <f>'[1]TH Viec 06'!L71</f>
        <v>40</v>
      </c>
      <c r="M76" s="158">
        <f>'[1]TH Viec 06'!M71</f>
        <v>2185</v>
      </c>
      <c r="N76" s="158">
        <f>'[1]TH Viec 06'!P71</f>
        <v>2124</v>
      </c>
      <c r="O76" s="158">
        <f>'[1]TH Viec 06'!Q71</f>
        <v>61</v>
      </c>
      <c r="P76" s="158">
        <f>'[1]TH Viec 06'!R71</f>
        <v>3230</v>
      </c>
      <c r="Q76" s="158">
        <f>'[1]TH Viec 06'!S71</f>
        <v>2874</v>
      </c>
      <c r="R76" s="158">
        <f>'[1]TH Viec 06'!T71</f>
        <v>6</v>
      </c>
      <c r="S76" s="158">
        <f>'[1]TH Viec 06'!U71</f>
        <v>350</v>
      </c>
      <c r="T76" s="158">
        <f>'[1]TH Viec 06'!V71</f>
        <v>5415</v>
      </c>
      <c r="U76" s="191">
        <f>'[1]TH Viec 06'!W71</f>
        <v>0.7615930169121659</v>
      </c>
      <c r="V76" s="191">
        <f>'[1]TH Viec 06'!X71</f>
        <v>0.7394110528438886</v>
      </c>
      <c r="Y76" s="179">
        <f t="shared" si="7"/>
        <v>12158</v>
      </c>
      <c r="Z76" s="179">
        <f t="shared" si="8"/>
        <v>8720</v>
      </c>
      <c r="AA76" s="179">
        <f t="shared" si="9"/>
        <v>6535</v>
      </c>
      <c r="AB76" s="189">
        <f t="shared" si="10"/>
        <v>0.7172232275045237</v>
      </c>
      <c r="AC76" s="189">
        <f t="shared" si="11"/>
        <v>0.7494266055045872</v>
      </c>
    </row>
    <row r="77" spans="1:29" s="177" customFormat="1" ht="13.5" customHeight="1">
      <c r="A77" s="192">
        <v>60</v>
      </c>
      <c r="B77" s="156" t="str">
        <f>'[1]TH Viec 06'!B72</f>
        <v>Trà Vinh</v>
      </c>
      <c r="C77" s="158">
        <f>'[1]TH Viec 06'!C72</f>
        <v>13422</v>
      </c>
      <c r="D77" s="158">
        <f>'[1]TH Viec 06'!D72</f>
        <v>4590</v>
      </c>
      <c r="E77" s="158">
        <f>'[1]TH Viec 06'!E72</f>
        <v>8832</v>
      </c>
      <c r="F77" s="158">
        <f>'[1]TH Viec 06'!F72</f>
        <v>11608</v>
      </c>
      <c r="G77" s="158">
        <f>'[1]TH Viec 06'!G72</f>
        <v>7877</v>
      </c>
      <c r="H77" s="158">
        <f>'[1]TH Viec 06'!H72</f>
        <v>170</v>
      </c>
      <c r="I77" s="158">
        <f>'[1]TH Viec 06'!I72</f>
        <v>7190</v>
      </c>
      <c r="J77" s="158">
        <f>'[1]TH Viec 06'!J72</f>
        <v>191</v>
      </c>
      <c r="K77" s="158">
        <f>'[1]TH Viec 06'!K72</f>
        <v>318</v>
      </c>
      <c r="L77" s="158">
        <f>'[1]TH Viec 06'!L72</f>
        <v>8</v>
      </c>
      <c r="M77" s="158">
        <f>'[1]TH Viec 06'!M72</f>
        <v>3731</v>
      </c>
      <c r="N77" s="158">
        <f>'[1]TH Viec 06'!P72</f>
        <v>3714</v>
      </c>
      <c r="O77" s="158">
        <f>'[1]TH Viec 06'!Q72</f>
        <v>17</v>
      </c>
      <c r="P77" s="158">
        <f>'[1]TH Viec 06'!R72</f>
        <v>1814</v>
      </c>
      <c r="Q77" s="158">
        <f>'[1]TH Viec 06'!S72</f>
        <v>835</v>
      </c>
      <c r="R77" s="158">
        <f>'[1]TH Viec 06'!T72</f>
        <v>4</v>
      </c>
      <c r="S77" s="158">
        <f>'[1]TH Viec 06'!U72</f>
        <v>975</v>
      </c>
      <c r="T77" s="158">
        <f>'[1]TH Viec 06'!V72</f>
        <v>5545</v>
      </c>
      <c r="U77" s="191">
        <f>'[1]TH Viec 06'!W72</f>
        <v>0.6785837353549277</v>
      </c>
      <c r="V77" s="191">
        <f>'[1]TH Viec 06'!X72</f>
        <v>0.8648487557741023</v>
      </c>
      <c r="Y77" s="179">
        <f t="shared" si="7"/>
        <v>13252</v>
      </c>
      <c r="Z77" s="179">
        <f t="shared" si="8"/>
        <v>11120</v>
      </c>
      <c r="AA77" s="179">
        <f t="shared" si="9"/>
        <v>7389</v>
      </c>
      <c r="AB77" s="189">
        <f t="shared" si="10"/>
        <v>0.8391186236039843</v>
      </c>
      <c r="AC77" s="189">
        <f t="shared" si="11"/>
        <v>0.6644784172661871</v>
      </c>
    </row>
    <row r="78" spans="1:29" s="177" customFormat="1" ht="13.5" customHeight="1">
      <c r="A78" s="190">
        <v>61</v>
      </c>
      <c r="B78" s="156" t="str">
        <f>'[1]TH Viec 06'!B73</f>
        <v>Vĩnh Long</v>
      </c>
      <c r="C78" s="158">
        <f>'[1]TH Viec 06'!C73</f>
        <v>11181</v>
      </c>
      <c r="D78" s="158">
        <f>'[1]TH Viec 06'!D73</f>
        <v>3613</v>
      </c>
      <c r="E78" s="158">
        <f>'[1]TH Viec 06'!E73</f>
        <v>7568</v>
      </c>
      <c r="F78" s="158">
        <f>'[1]TH Viec 06'!F73</f>
        <v>9426</v>
      </c>
      <c r="G78" s="158">
        <f>'[1]TH Viec 06'!G73</f>
        <v>6436</v>
      </c>
      <c r="H78" s="158">
        <f>'[1]TH Viec 06'!H73</f>
        <v>187</v>
      </c>
      <c r="I78" s="158">
        <f>'[1]TH Viec 06'!I73</f>
        <v>5822</v>
      </c>
      <c r="J78" s="158">
        <f>'[1]TH Viec 06'!J73</f>
        <v>143</v>
      </c>
      <c r="K78" s="158">
        <f>'[1]TH Viec 06'!K73</f>
        <v>283</v>
      </c>
      <c r="L78" s="158">
        <f>'[1]TH Viec 06'!L73</f>
        <v>1</v>
      </c>
      <c r="M78" s="158">
        <f>'[1]TH Viec 06'!M73</f>
        <v>2990</v>
      </c>
      <c r="N78" s="158">
        <f>'[1]TH Viec 06'!P73</f>
        <v>2972</v>
      </c>
      <c r="O78" s="158">
        <f>'[1]TH Viec 06'!Q73</f>
        <v>18</v>
      </c>
      <c r="P78" s="158">
        <f>'[1]TH Viec 06'!R73</f>
        <v>1755</v>
      </c>
      <c r="Q78" s="158">
        <f>'[1]TH Viec 06'!S73</f>
        <v>1614</v>
      </c>
      <c r="R78" s="158">
        <f>'[1]TH Viec 06'!T73</f>
        <v>7</v>
      </c>
      <c r="S78" s="158">
        <f>'[1]TH Viec 06'!U73</f>
        <v>134</v>
      </c>
      <c r="T78" s="158">
        <f>'[1]TH Viec 06'!V73</f>
        <v>4745</v>
      </c>
      <c r="U78" s="191">
        <f>'[1]TH Viec 06'!W73</f>
        <v>0.6827922766815192</v>
      </c>
      <c r="V78" s="191">
        <f>'[1]TH Viec 06'!X73</f>
        <v>0.8430372954118595</v>
      </c>
      <c r="Y78" s="179">
        <f t="shared" si="7"/>
        <v>10994</v>
      </c>
      <c r="Z78" s="179">
        <f t="shared" si="8"/>
        <v>8956</v>
      </c>
      <c r="AA78" s="179">
        <f t="shared" si="9"/>
        <v>5966</v>
      </c>
      <c r="AB78" s="189">
        <f t="shared" si="10"/>
        <v>0.8146261597234855</v>
      </c>
      <c r="AC78" s="189">
        <f t="shared" si="11"/>
        <v>0.6661456007146047</v>
      </c>
    </row>
    <row r="79" spans="1:29" s="177" customFormat="1" ht="13.5" customHeight="1">
      <c r="A79" s="192">
        <v>62</v>
      </c>
      <c r="B79" s="156" t="str">
        <f>'[1]TH Viec 06'!B74</f>
        <v>Vĩnh Phúc</v>
      </c>
      <c r="C79" s="158">
        <f>'[1]TH Viec 06'!C74</f>
        <v>6260</v>
      </c>
      <c r="D79" s="158">
        <f>'[1]TH Viec 06'!D74</f>
        <v>1673</v>
      </c>
      <c r="E79" s="158">
        <f>'[1]TH Viec 06'!E74</f>
        <v>4587</v>
      </c>
      <c r="F79" s="158">
        <f>'[1]TH Viec 06'!F74</f>
        <v>5077</v>
      </c>
      <c r="G79" s="158">
        <f>'[1]TH Viec 06'!G74</f>
        <v>4491</v>
      </c>
      <c r="H79" s="158">
        <f>'[1]TH Viec 06'!H74</f>
        <v>143</v>
      </c>
      <c r="I79" s="158">
        <f>'[1]TH Viec 06'!I74</f>
        <v>4190</v>
      </c>
      <c r="J79" s="158">
        <f>'[1]TH Viec 06'!J74</f>
        <v>47</v>
      </c>
      <c r="K79" s="158">
        <f>'[1]TH Viec 06'!K74</f>
        <v>80</v>
      </c>
      <c r="L79" s="158">
        <f>'[1]TH Viec 06'!L74</f>
        <v>31</v>
      </c>
      <c r="M79" s="158">
        <f>'[1]TH Viec 06'!M74</f>
        <v>586</v>
      </c>
      <c r="N79" s="158">
        <f>'[1]TH Viec 06'!P74</f>
        <v>549</v>
      </c>
      <c r="O79" s="158">
        <f>'[1]TH Viec 06'!Q74</f>
        <v>37</v>
      </c>
      <c r="P79" s="158">
        <f>'[1]TH Viec 06'!R74</f>
        <v>1183</v>
      </c>
      <c r="Q79" s="158">
        <f>'[1]TH Viec 06'!S74</f>
        <v>890</v>
      </c>
      <c r="R79" s="158">
        <f>'[1]TH Viec 06'!T74</f>
        <v>3</v>
      </c>
      <c r="S79" s="158">
        <f>'[1]TH Viec 06'!U74</f>
        <v>290</v>
      </c>
      <c r="T79" s="158">
        <f>'[1]TH Viec 06'!V74</f>
        <v>1769</v>
      </c>
      <c r="U79" s="191">
        <f>'[1]TH Viec 06'!W74</f>
        <v>0.8845775064014182</v>
      </c>
      <c r="V79" s="191">
        <f>'[1]TH Viec 06'!X74</f>
        <v>0.8110223642172524</v>
      </c>
      <c r="Y79" s="179">
        <f t="shared" si="7"/>
        <v>6117</v>
      </c>
      <c r="Z79" s="179">
        <f t="shared" si="8"/>
        <v>4854</v>
      </c>
      <c r="AA79" s="179">
        <f t="shared" si="9"/>
        <v>4268</v>
      </c>
      <c r="AB79" s="189">
        <f t="shared" si="10"/>
        <v>0.7935262383521334</v>
      </c>
      <c r="AC79" s="189">
        <f t="shared" si="11"/>
        <v>0.8792748248866914</v>
      </c>
    </row>
    <row r="80" spans="1:29" s="177" customFormat="1" ht="13.5" customHeight="1">
      <c r="A80" s="190">
        <v>63</v>
      </c>
      <c r="B80" s="156" t="str">
        <f>'[1]TH Viec 06'!B75</f>
        <v>Yên Bái</v>
      </c>
      <c r="C80" s="158">
        <f>'[1]TH Viec 06'!C75</f>
        <v>4662</v>
      </c>
      <c r="D80" s="158">
        <f>'[1]TH Viec 06'!D75</f>
        <v>1382</v>
      </c>
      <c r="E80" s="158">
        <f>'[1]TH Viec 06'!E75</f>
        <v>3280</v>
      </c>
      <c r="F80" s="158">
        <f>'[1]TH Viec 06'!F75</f>
        <v>3736</v>
      </c>
      <c r="G80" s="158">
        <f>'[1]TH Viec 06'!G75</f>
        <v>3139</v>
      </c>
      <c r="H80" s="158">
        <f>'[1]TH Viec 06'!H75</f>
        <v>39</v>
      </c>
      <c r="I80" s="158">
        <f>'[1]TH Viec 06'!I75</f>
        <v>2947</v>
      </c>
      <c r="J80" s="158">
        <f>'[1]TH Viec 06'!J75</f>
        <v>57</v>
      </c>
      <c r="K80" s="158">
        <f>'[1]TH Viec 06'!K75</f>
        <v>33</v>
      </c>
      <c r="L80" s="158">
        <f>'[1]TH Viec 06'!L75</f>
        <v>63</v>
      </c>
      <c r="M80" s="158">
        <f>'[1]TH Viec 06'!M75</f>
        <v>597</v>
      </c>
      <c r="N80" s="158">
        <f>'[1]TH Viec 06'!P75</f>
        <v>595</v>
      </c>
      <c r="O80" s="158">
        <f>'[1]TH Viec 06'!Q75</f>
        <v>2</v>
      </c>
      <c r="P80" s="158">
        <f>'[1]TH Viec 06'!R75</f>
        <v>926</v>
      </c>
      <c r="Q80" s="158">
        <f>'[1]TH Viec 06'!S75</f>
        <v>922</v>
      </c>
      <c r="R80" s="158">
        <f>'[1]TH Viec 06'!T75</f>
        <v>4</v>
      </c>
      <c r="S80" s="158">
        <f>'[1]TH Viec 06'!U75</f>
        <v>0</v>
      </c>
      <c r="T80" s="158">
        <f>'[1]TH Viec 06'!V75</f>
        <v>1523</v>
      </c>
      <c r="U80" s="191">
        <f>'[1]TH Viec 06'!W75</f>
        <v>0.840203426124197</v>
      </c>
      <c r="V80" s="191">
        <f>'[1]TH Viec 06'!X75</f>
        <v>0.8013728013728014</v>
      </c>
      <c r="Y80" s="179">
        <f t="shared" si="7"/>
        <v>4623</v>
      </c>
      <c r="Z80" s="179">
        <f t="shared" si="8"/>
        <v>3664</v>
      </c>
      <c r="AA80" s="179">
        <f t="shared" si="9"/>
        <v>3067</v>
      </c>
      <c r="AB80" s="189">
        <f t="shared" si="10"/>
        <v>0.7925589444083928</v>
      </c>
      <c r="AC80" s="189">
        <f t="shared" si="11"/>
        <v>0.8370633187772926</v>
      </c>
    </row>
    <row r="81" spans="2:21" ht="15.75">
      <c r="B81" s="372"/>
      <c r="C81" s="372"/>
      <c r="D81" s="372"/>
      <c r="E81" s="372"/>
      <c r="F81" s="147"/>
      <c r="G81" s="147"/>
      <c r="H81" s="147"/>
      <c r="I81" s="147"/>
      <c r="J81" s="147"/>
      <c r="K81" s="147"/>
      <c r="L81" s="147"/>
      <c r="M81" s="147"/>
      <c r="N81" s="147"/>
      <c r="O81" s="147"/>
      <c r="P81" s="394" t="s">
        <v>381</v>
      </c>
      <c r="Q81" s="394"/>
      <c r="R81" s="394"/>
      <c r="S81" s="394"/>
      <c r="T81" s="394"/>
      <c r="U81" s="394"/>
    </row>
    <row r="82" spans="2:18" ht="15.75" customHeight="1">
      <c r="B82" s="180"/>
      <c r="C82" s="354" t="s">
        <v>363</v>
      </c>
      <c r="D82" s="354"/>
      <c r="E82" s="354"/>
      <c r="P82" s="356" t="s">
        <v>378</v>
      </c>
      <c r="Q82" s="356"/>
      <c r="R82" s="356"/>
    </row>
    <row r="83" spans="2:18" ht="15.75">
      <c r="B83" s="180"/>
      <c r="P83" s="356"/>
      <c r="Q83" s="356"/>
      <c r="R83" s="356"/>
    </row>
    <row r="84" ht="12.75">
      <c r="B84" s="180"/>
    </row>
    <row r="85" ht="12.75">
      <c r="B85" s="180"/>
    </row>
    <row r="86" ht="12.75">
      <c r="B86" s="180"/>
    </row>
    <row r="87" ht="11.25" customHeight="1">
      <c r="B87" s="180"/>
    </row>
    <row r="88" ht="12.75">
      <c r="B88" s="180"/>
    </row>
    <row r="89" spans="2:18" ht="15.75">
      <c r="B89" s="180"/>
      <c r="C89" s="354" t="s">
        <v>364</v>
      </c>
      <c r="D89" s="354"/>
      <c r="E89" s="354"/>
      <c r="P89" s="354" t="s">
        <v>379</v>
      </c>
      <c r="Q89" s="354"/>
      <c r="R89" s="354"/>
    </row>
    <row r="90" ht="12.75">
      <c r="B90" s="180"/>
    </row>
  </sheetData>
  <sheetProtection/>
  <mergeCells count="50">
    <mergeCell ref="B1:H1"/>
    <mergeCell ref="B2:H2"/>
    <mergeCell ref="C89:E89"/>
    <mergeCell ref="P89:R89"/>
    <mergeCell ref="B81:E81"/>
    <mergeCell ref="P81:U81"/>
    <mergeCell ref="D9:E10"/>
    <mergeCell ref="C8:E8"/>
    <mergeCell ref="C9:C13"/>
    <mergeCell ref="A3:J3"/>
    <mergeCell ref="AB11:AB13"/>
    <mergeCell ref="AC11:AC13"/>
    <mergeCell ref="Y11:Y13"/>
    <mergeCell ref="C82:E82"/>
    <mergeCell ref="P82:R82"/>
    <mergeCell ref="P83:R83"/>
    <mergeCell ref="AA11:AA13"/>
    <mergeCell ref="N12:N13"/>
    <mergeCell ref="R11:R13"/>
    <mergeCell ref="K12:K13"/>
    <mergeCell ref="Y8:AC10"/>
    <mergeCell ref="F9:O9"/>
    <mergeCell ref="P9:S9"/>
    <mergeCell ref="G10:O10"/>
    <mergeCell ref="P10:P13"/>
    <mergeCell ref="L12:L13"/>
    <mergeCell ref="M12:M13"/>
    <mergeCell ref="Q11:Q13"/>
    <mergeCell ref="M11:O11"/>
    <mergeCell ref="Z11:Z13"/>
    <mergeCell ref="D11:D13"/>
    <mergeCell ref="F10:F13"/>
    <mergeCell ref="V8:V13"/>
    <mergeCell ref="O12:O13"/>
    <mergeCell ref="S11:S13"/>
    <mergeCell ref="T7:V7"/>
    <mergeCell ref="F8:S8"/>
    <mergeCell ref="U8:U13"/>
    <mergeCell ref="Q10:S10"/>
    <mergeCell ref="H12:H13"/>
    <mergeCell ref="A4:V6"/>
    <mergeCell ref="T8:T13"/>
    <mergeCell ref="A14:B14"/>
    <mergeCell ref="I12:I13"/>
    <mergeCell ref="J12:J13"/>
    <mergeCell ref="H11:L11"/>
    <mergeCell ref="A8:A13"/>
    <mergeCell ref="B8:B13"/>
    <mergeCell ref="G11:G13"/>
    <mergeCell ref="E11:E13"/>
  </mergeCells>
  <conditionalFormatting sqref="W18:W80">
    <cfRule type="cellIs" priority="5" dxfId="1" operator="notEqual" stopIfTrue="1">
      <formula>B18</formula>
    </cfRule>
  </conditionalFormatting>
  <conditionalFormatting sqref="X18:X80">
    <cfRule type="cellIs" priority="4" dxfId="0" operator="notEqual" stopIfTrue="1">
      <formula>B18</formula>
    </cfRule>
  </conditionalFormatting>
  <printOptions/>
  <pageMargins left="0.35433070866141736" right="0.2755905511811024" top="0.4724409448818898" bottom="0.5511811023622047" header="0.31496062992125984" footer="0.31496062992125984"/>
  <pageSetup horizontalDpi="600" verticalDpi="600" orientation="landscape" paperSize="9"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sheetPr>
    <tabColor rgb="FF00B0F0"/>
  </sheetPr>
  <dimension ref="A1:AA88"/>
  <sheetViews>
    <sheetView zoomScale="130" zoomScaleNormal="130" zoomScaleSheetLayoutView="130" zoomScalePageLayoutView="0" workbookViewId="0" topLeftCell="C7">
      <selection activeCell="C14" sqref="C14:S14"/>
    </sheetView>
  </sheetViews>
  <sheetFormatPr defaultColWidth="9.00390625" defaultRowHeight="15.75"/>
  <cols>
    <col min="1" max="1" width="2.375" style="137" customWidth="1"/>
    <col min="2" max="2" width="8.25390625" style="149" customWidth="1"/>
    <col min="3" max="3" width="7.125" style="137" customWidth="1"/>
    <col min="4" max="4" width="7.50390625" style="137" customWidth="1"/>
    <col min="5" max="5" width="7.125" style="137" customWidth="1"/>
    <col min="6" max="6" width="6.625" style="137" customWidth="1"/>
    <col min="7" max="7" width="7.125" style="137" customWidth="1"/>
    <col min="8" max="8" width="6.25390625" style="137" customWidth="1"/>
    <col min="9" max="9" width="6.50390625" style="137" customWidth="1"/>
    <col min="10" max="10" width="6.625" style="137" customWidth="1"/>
    <col min="11" max="11" width="7.25390625" style="137" customWidth="1"/>
    <col min="12" max="12" width="5.875" style="137" customWidth="1"/>
    <col min="13" max="13" width="6.75390625" style="137" customWidth="1"/>
    <col min="14" max="14" width="6.625" style="137" customWidth="1"/>
    <col min="15" max="15" width="7.25390625" style="137" customWidth="1"/>
    <col min="16" max="16" width="6.625" style="137" customWidth="1"/>
    <col min="17" max="17" width="6.00390625" style="137" customWidth="1"/>
    <col min="18" max="19" width="6.625" style="137" customWidth="1"/>
    <col min="20" max="20" width="4.625" style="137" customWidth="1"/>
    <col min="21" max="21" width="5.25390625" style="137" customWidth="1"/>
    <col min="22" max="22" width="8.125" style="137" hidden="1" customWidth="1"/>
    <col min="23" max="23" width="7.375" style="137" hidden="1" customWidth="1"/>
    <col min="24" max="27" width="9.00390625" style="137" hidden="1" customWidth="1"/>
    <col min="28" max="16384" width="9.00390625" style="137" customWidth="1"/>
  </cols>
  <sheetData>
    <row r="1" spans="2:8" ht="22.5" customHeight="1">
      <c r="B1" s="440" t="s">
        <v>374</v>
      </c>
      <c r="C1" s="440"/>
      <c r="D1" s="440"/>
      <c r="E1" s="440"/>
      <c r="F1" s="440"/>
      <c r="G1" s="440"/>
      <c r="H1" s="440"/>
    </row>
    <row r="2" spans="2:8" ht="31.5" customHeight="1">
      <c r="B2" s="441" t="s">
        <v>375</v>
      </c>
      <c r="C2" s="441"/>
      <c r="D2" s="441"/>
      <c r="E2" s="441"/>
      <c r="F2" s="441"/>
      <c r="G2" s="441"/>
      <c r="H2" s="441"/>
    </row>
    <row r="3" spans="1:14" s="136" customFormat="1" ht="5.25" customHeight="1">
      <c r="A3" s="442"/>
      <c r="B3" s="443"/>
      <c r="C3" s="443"/>
      <c r="D3" s="443"/>
      <c r="E3" s="443"/>
      <c r="F3" s="443"/>
      <c r="G3" s="443"/>
      <c r="H3" s="443"/>
      <c r="I3" s="443"/>
      <c r="J3" s="443"/>
      <c r="K3" s="139"/>
      <c r="N3" s="140"/>
    </row>
    <row r="4" spans="1:21" ht="53.25" customHeight="1">
      <c r="A4" s="444" t="s">
        <v>382</v>
      </c>
      <c r="B4" s="444"/>
      <c r="C4" s="444"/>
      <c r="D4" s="444"/>
      <c r="E4" s="444"/>
      <c r="F4" s="444"/>
      <c r="G4" s="444"/>
      <c r="H4" s="444"/>
      <c r="I4" s="444"/>
      <c r="J4" s="444"/>
      <c r="K4" s="444"/>
      <c r="L4" s="444"/>
      <c r="M4" s="444"/>
      <c r="N4" s="444"/>
      <c r="O4" s="444"/>
      <c r="P4" s="444"/>
      <c r="Q4" s="444"/>
      <c r="R4" s="444"/>
      <c r="S4" s="444"/>
      <c r="T4" s="444"/>
      <c r="U4" s="444"/>
    </row>
    <row r="5" spans="1:21" ht="15" customHeight="1">
      <c r="A5" s="193"/>
      <c r="C5" s="142"/>
      <c r="D5" s="142"/>
      <c r="E5" s="142"/>
      <c r="F5" s="181"/>
      <c r="G5" s="181"/>
      <c r="H5" s="181"/>
      <c r="I5" s="181"/>
      <c r="J5" s="181"/>
      <c r="L5" s="181"/>
      <c r="M5" s="181"/>
      <c r="O5" s="194"/>
      <c r="P5" s="181"/>
      <c r="Q5" s="445" t="s">
        <v>337</v>
      </c>
      <c r="R5" s="445"/>
      <c r="S5" s="445"/>
      <c r="T5" s="445"/>
      <c r="U5" s="445"/>
    </row>
    <row r="6" spans="1:26" s="141" customFormat="1" ht="15" customHeight="1">
      <c r="A6" s="403" t="s">
        <v>338</v>
      </c>
      <c r="B6" s="424" t="s">
        <v>32</v>
      </c>
      <c r="C6" s="406" t="s">
        <v>339</v>
      </c>
      <c r="D6" s="434"/>
      <c r="E6" s="435"/>
      <c r="F6" s="427" t="s">
        <v>227</v>
      </c>
      <c r="G6" s="427"/>
      <c r="H6" s="427"/>
      <c r="I6" s="427"/>
      <c r="J6" s="427"/>
      <c r="K6" s="427"/>
      <c r="L6" s="427"/>
      <c r="M6" s="427"/>
      <c r="N6" s="427"/>
      <c r="O6" s="427"/>
      <c r="P6" s="427"/>
      <c r="Q6" s="427"/>
      <c r="R6" s="427"/>
      <c r="S6" s="427"/>
      <c r="T6" s="427"/>
      <c r="U6" s="427"/>
      <c r="V6" s="428" t="s">
        <v>340</v>
      </c>
      <c r="W6" s="428"/>
      <c r="X6" s="428"/>
      <c r="Y6" s="428"/>
      <c r="Z6" s="428"/>
    </row>
    <row r="7" spans="1:26" s="142" customFormat="1" ht="18" customHeight="1">
      <c r="A7" s="404"/>
      <c r="B7" s="425"/>
      <c r="C7" s="408"/>
      <c r="D7" s="436"/>
      <c r="E7" s="437"/>
      <c r="F7" s="401" t="s">
        <v>341</v>
      </c>
      <c r="G7" s="401"/>
      <c r="H7" s="401"/>
      <c r="I7" s="401"/>
      <c r="J7" s="401"/>
      <c r="K7" s="401"/>
      <c r="L7" s="401"/>
      <c r="M7" s="401"/>
      <c r="N7" s="401"/>
      <c r="O7" s="429" t="s">
        <v>342</v>
      </c>
      <c r="P7" s="430"/>
      <c r="Q7" s="430"/>
      <c r="R7" s="431"/>
      <c r="S7" s="422" t="s">
        <v>343</v>
      </c>
      <c r="T7" s="432" t="s">
        <v>344</v>
      </c>
      <c r="U7" s="414" t="s">
        <v>345</v>
      </c>
      <c r="V7" s="402" t="s">
        <v>341</v>
      </c>
      <c r="W7" s="402" t="s">
        <v>326</v>
      </c>
      <c r="X7" s="402" t="s">
        <v>346</v>
      </c>
      <c r="Y7" s="402" t="s">
        <v>347</v>
      </c>
      <c r="Z7" s="402" t="s">
        <v>324</v>
      </c>
    </row>
    <row r="8" spans="1:26" s="142" customFormat="1" ht="18" customHeight="1">
      <c r="A8" s="404"/>
      <c r="B8" s="425"/>
      <c r="C8" s="406" t="s">
        <v>18</v>
      </c>
      <c r="D8" s="409" t="s">
        <v>7</v>
      </c>
      <c r="E8" s="409"/>
      <c r="F8" s="403" t="s">
        <v>18</v>
      </c>
      <c r="G8" s="416" t="s">
        <v>7</v>
      </c>
      <c r="H8" s="417"/>
      <c r="I8" s="417"/>
      <c r="J8" s="417"/>
      <c r="K8" s="417"/>
      <c r="L8" s="417"/>
      <c r="M8" s="417"/>
      <c r="N8" s="418"/>
      <c r="O8" s="403" t="s">
        <v>18</v>
      </c>
      <c r="P8" s="419" t="s">
        <v>7</v>
      </c>
      <c r="Q8" s="419"/>
      <c r="R8" s="419"/>
      <c r="S8" s="402"/>
      <c r="T8" s="433"/>
      <c r="U8" s="414"/>
      <c r="V8" s="402"/>
      <c r="W8" s="402"/>
      <c r="X8" s="402"/>
      <c r="Y8" s="402"/>
      <c r="Z8" s="402"/>
    </row>
    <row r="9" spans="1:26" s="142" customFormat="1" ht="18" customHeight="1">
      <c r="A9" s="404"/>
      <c r="B9" s="425"/>
      <c r="C9" s="407"/>
      <c r="D9" s="410" t="s">
        <v>348</v>
      </c>
      <c r="E9" s="410" t="s">
        <v>349</v>
      </c>
      <c r="F9" s="404"/>
      <c r="G9" s="413" t="s">
        <v>350</v>
      </c>
      <c r="H9" s="438" t="s">
        <v>351</v>
      </c>
      <c r="I9" s="438"/>
      <c r="J9" s="438"/>
      <c r="K9" s="438"/>
      <c r="L9" s="439"/>
      <c r="M9" s="399" t="s">
        <v>352</v>
      </c>
      <c r="N9" s="402" t="s">
        <v>353</v>
      </c>
      <c r="O9" s="404"/>
      <c r="P9" s="403" t="s">
        <v>354</v>
      </c>
      <c r="Q9" s="403" t="s">
        <v>355</v>
      </c>
      <c r="R9" s="420" t="s">
        <v>356</v>
      </c>
      <c r="S9" s="402"/>
      <c r="T9" s="433"/>
      <c r="U9" s="414"/>
      <c r="V9" s="402"/>
      <c r="W9" s="402"/>
      <c r="X9" s="402"/>
      <c r="Y9" s="402"/>
      <c r="Z9" s="402"/>
    </row>
    <row r="10" spans="1:26" s="142" customFormat="1" ht="24" customHeight="1">
      <c r="A10" s="404"/>
      <c r="B10" s="425"/>
      <c r="C10" s="407"/>
      <c r="D10" s="411"/>
      <c r="E10" s="411"/>
      <c r="F10" s="404"/>
      <c r="G10" s="413"/>
      <c r="H10" s="423" t="s">
        <v>357</v>
      </c>
      <c r="I10" s="413" t="s">
        <v>358</v>
      </c>
      <c r="J10" s="413" t="s">
        <v>359</v>
      </c>
      <c r="K10" s="413" t="s">
        <v>360</v>
      </c>
      <c r="L10" s="413" t="s">
        <v>361</v>
      </c>
      <c r="M10" s="400"/>
      <c r="N10" s="402"/>
      <c r="O10" s="404"/>
      <c r="P10" s="404"/>
      <c r="Q10" s="404"/>
      <c r="R10" s="421"/>
      <c r="S10" s="402"/>
      <c r="T10" s="433"/>
      <c r="U10" s="414"/>
      <c r="V10" s="402"/>
      <c r="W10" s="402"/>
      <c r="X10" s="402"/>
      <c r="Y10" s="402"/>
      <c r="Z10" s="402"/>
    </row>
    <row r="11" spans="1:26" s="142" customFormat="1" ht="54" customHeight="1">
      <c r="A11" s="405"/>
      <c r="B11" s="426"/>
      <c r="C11" s="408"/>
      <c r="D11" s="412"/>
      <c r="E11" s="412"/>
      <c r="F11" s="405"/>
      <c r="G11" s="413"/>
      <c r="H11" s="423"/>
      <c r="I11" s="413"/>
      <c r="J11" s="413"/>
      <c r="K11" s="413"/>
      <c r="L11" s="413"/>
      <c r="M11" s="401"/>
      <c r="N11" s="402"/>
      <c r="O11" s="405"/>
      <c r="P11" s="405"/>
      <c r="Q11" s="405"/>
      <c r="R11" s="422"/>
      <c r="S11" s="402"/>
      <c r="T11" s="433"/>
      <c r="U11" s="415"/>
      <c r="V11" s="402"/>
      <c r="W11" s="402"/>
      <c r="X11" s="402"/>
      <c r="Y11" s="402"/>
      <c r="Z11" s="402"/>
    </row>
    <row r="12" spans="1:26" s="142" customFormat="1" ht="18" customHeight="1">
      <c r="A12" s="396" t="s">
        <v>6</v>
      </c>
      <c r="B12" s="397"/>
      <c r="C12" s="195">
        <v>1</v>
      </c>
      <c r="D12" s="195">
        <v>2</v>
      </c>
      <c r="E12" s="196">
        <v>3</v>
      </c>
      <c r="F12" s="195">
        <v>4</v>
      </c>
      <c r="G12" s="195">
        <v>5</v>
      </c>
      <c r="H12" s="196">
        <v>6</v>
      </c>
      <c r="I12" s="196">
        <v>7</v>
      </c>
      <c r="J12" s="195">
        <v>8</v>
      </c>
      <c r="K12" s="195">
        <v>9</v>
      </c>
      <c r="L12" s="196">
        <v>10</v>
      </c>
      <c r="M12" s="196">
        <v>11</v>
      </c>
      <c r="N12" s="196">
        <v>12</v>
      </c>
      <c r="O12" s="195">
        <v>13</v>
      </c>
      <c r="P12" s="195">
        <v>14</v>
      </c>
      <c r="Q12" s="196">
        <v>15</v>
      </c>
      <c r="R12" s="196">
        <v>16</v>
      </c>
      <c r="S12" s="195">
        <v>17</v>
      </c>
      <c r="T12" s="195">
        <v>18</v>
      </c>
      <c r="U12" s="196">
        <v>19</v>
      </c>
      <c r="V12" s="143"/>
      <c r="W12" s="143"/>
      <c r="X12" s="143"/>
      <c r="Y12" s="143"/>
      <c r="Z12" s="143"/>
    </row>
    <row r="13" spans="1:26" s="142" customFormat="1" ht="18" customHeight="1">
      <c r="A13" s="215"/>
      <c r="B13" s="197" t="s">
        <v>383</v>
      </c>
      <c r="C13" s="220">
        <f>C14+C15</f>
        <v>122032748143.17052</v>
      </c>
      <c r="D13" s="220">
        <f aca="true" t="shared" si="0" ref="D13:S13">D14+D15</f>
        <v>56123878917.323006</v>
      </c>
      <c r="E13" s="220">
        <f t="shared" si="0"/>
        <v>65908869225.8475</v>
      </c>
      <c r="F13" s="220">
        <f t="shared" si="0"/>
        <v>72276164571.4365</v>
      </c>
      <c r="G13" s="220">
        <f t="shared" si="0"/>
        <v>34629405948.66049</v>
      </c>
      <c r="H13" s="220">
        <f t="shared" si="0"/>
        <v>9042942150.029</v>
      </c>
      <c r="I13" s="220">
        <f t="shared" si="0"/>
        <v>11125954097.5175</v>
      </c>
      <c r="J13" s="220">
        <f t="shared" si="0"/>
        <v>4566793227.1779995</v>
      </c>
      <c r="K13" s="220">
        <f t="shared" si="0"/>
        <v>9875949663.942997</v>
      </c>
      <c r="L13" s="220">
        <f t="shared" si="0"/>
        <v>17766809.993</v>
      </c>
      <c r="M13" s="220">
        <f t="shared" si="0"/>
        <v>34621495309.26299</v>
      </c>
      <c r="N13" s="220">
        <f t="shared" si="0"/>
        <v>3025263313.5129995</v>
      </c>
      <c r="O13" s="220">
        <f t="shared" si="0"/>
        <v>49756583571.73401</v>
      </c>
      <c r="P13" s="220">
        <f t="shared" si="0"/>
        <v>8205922571.756004</v>
      </c>
      <c r="Q13" s="220">
        <f t="shared" si="0"/>
        <v>1929744925.6610003</v>
      </c>
      <c r="R13" s="220">
        <f t="shared" si="0"/>
        <v>39620916074.317</v>
      </c>
      <c r="S13" s="220">
        <f t="shared" si="0"/>
        <v>87403342194.50998</v>
      </c>
      <c r="T13" s="221">
        <f>G13/F13</f>
        <v>0.47912622583110914</v>
      </c>
      <c r="U13" s="222">
        <f>F13/C13</f>
        <v>0.592268597332915</v>
      </c>
      <c r="V13" s="143"/>
      <c r="W13" s="143"/>
      <c r="X13" s="143"/>
      <c r="Y13" s="143"/>
      <c r="Z13" s="143"/>
    </row>
    <row r="14" spans="1:26" s="142" customFormat="1" ht="18" customHeight="1">
      <c r="A14" s="215"/>
      <c r="B14" s="197" t="s">
        <v>384</v>
      </c>
      <c r="C14" s="220">
        <v>84699818</v>
      </c>
      <c r="D14" s="220">
        <v>26244725</v>
      </c>
      <c r="E14" s="220">
        <v>58455093</v>
      </c>
      <c r="F14" s="220">
        <v>72244080</v>
      </c>
      <c r="G14" s="220">
        <v>41007754</v>
      </c>
      <c r="H14" s="220">
        <v>483905</v>
      </c>
      <c r="I14" s="220">
        <v>5868730</v>
      </c>
      <c r="J14" s="220">
        <v>17354700</v>
      </c>
      <c r="K14" s="220">
        <v>17294415</v>
      </c>
      <c r="L14" s="220">
        <v>6004</v>
      </c>
      <c r="M14" s="220">
        <v>2179798</v>
      </c>
      <c r="N14" s="220">
        <v>29056528</v>
      </c>
      <c r="O14" s="220">
        <v>12455738</v>
      </c>
      <c r="P14" s="220">
        <v>12455738</v>
      </c>
      <c r="Q14" s="220">
        <v>0</v>
      </c>
      <c r="R14" s="220">
        <v>0</v>
      </c>
      <c r="S14" s="220">
        <f>O14+N14+M14</f>
        <v>43692064</v>
      </c>
      <c r="T14" s="221">
        <f>G14/F14</f>
        <v>0.5676278803744196</v>
      </c>
      <c r="U14" s="222">
        <f>F14/C14</f>
        <v>0.8529425647644249</v>
      </c>
      <c r="V14" s="143"/>
      <c r="W14" s="143"/>
      <c r="X14" s="143"/>
      <c r="Y14" s="143"/>
      <c r="Z14" s="143"/>
    </row>
    <row r="15" spans="1:26" s="146" customFormat="1" ht="19.5" customHeight="1">
      <c r="A15" s="157"/>
      <c r="B15" s="197" t="s">
        <v>366</v>
      </c>
      <c r="C15" s="220">
        <f aca="true" t="shared" si="1" ref="C15:S15">SUM(C16:C78)</f>
        <v>121948048325.17052</v>
      </c>
      <c r="D15" s="220">
        <f t="shared" si="1"/>
        <v>56097634192.323006</v>
      </c>
      <c r="E15" s="220">
        <f t="shared" si="1"/>
        <v>65850414132.8475</v>
      </c>
      <c r="F15" s="220">
        <f>G15+M15+N15</f>
        <v>72203920491.4365</v>
      </c>
      <c r="G15" s="220">
        <f>H15+I15+J15+K15+L15</f>
        <v>34588398194.66049</v>
      </c>
      <c r="H15" s="220">
        <f t="shared" si="1"/>
        <v>9042458245.029</v>
      </c>
      <c r="I15" s="220">
        <f t="shared" si="1"/>
        <v>11120085367.5175</v>
      </c>
      <c r="J15" s="220">
        <f t="shared" si="1"/>
        <v>4549438527.1779995</v>
      </c>
      <c r="K15" s="220">
        <f t="shared" si="1"/>
        <v>9858655248.942997</v>
      </c>
      <c r="L15" s="220">
        <f t="shared" si="1"/>
        <v>17760805.993</v>
      </c>
      <c r="M15" s="220">
        <f t="shared" si="1"/>
        <v>34619315511.26299</v>
      </c>
      <c r="N15" s="220">
        <f t="shared" si="1"/>
        <v>2996206785.5129995</v>
      </c>
      <c r="O15" s="220">
        <f t="shared" si="1"/>
        <v>49744127833.73401</v>
      </c>
      <c r="P15" s="220">
        <f t="shared" si="1"/>
        <v>8193466833.756004</v>
      </c>
      <c r="Q15" s="220">
        <f t="shared" si="1"/>
        <v>1929744925.6610003</v>
      </c>
      <c r="R15" s="220">
        <f t="shared" si="1"/>
        <v>39620916074.317</v>
      </c>
      <c r="S15" s="220">
        <f t="shared" si="1"/>
        <v>87359650130.50998</v>
      </c>
      <c r="T15" s="221">
        <f>G15/F15</f>
        <v>0.479037674952328</v>
      </c>
      <c r="U15" s="222">
        <f>F15/C15</f>
        <v>0.5920875445165558</v>
      </c>
      <c r="V15" s="144">
        <f aca="true" t="shared" si="2" ref="V15:V46">I15+J15+L15+M15+N15</f>
        <v>53302806997.46449</v>
      </c>
      <c r="W15" s="144">
        <f aca="true" t="shared" si="3" ref="W15:W46">I15+J15+L15</f>
        <v>15687284700.6885</v>
      </c>
      <c r="X15" s="198">
        <f aca="true" t="shared" si="4" ref="X15:X46">W15/V15</f>
        <v>0.29430503915928313</v>
      </c>
      <c r="Y15" s="198">
        <f aca="true" t="shared" si="5" ref="Y15:Y46">V15/Z15</f>
        <v>0.47210069013969663</v>
      </c>
      <c r="Z15" s="144">
        <f aca="true" t="shared" si="6" ref="Z15:Z46">C15-H15</f>
        <v>112905590080.14151</v>
      </c>
    </row>
    <row r="16" spans="1:27" s="145" customFormat="1" ht="18.75" customHeight="1">
      <c r="A16" s="153">
        <v>1</v>
      </c>
      <c r="B16" s="154" t="str">
        <f>'[1]TH Tien 07'!B12</f>
        <v>An Giang</v>
      </c>
      <c r="C16" s="155">
        <f>'[1]TH Tien 07'!C12</f>
        <v>2447802253</v>
      </c>
      <c r="D16" s="155">
        <f>'[1]TH Tien 07'!D12</f>
        <v>649666589</v>
      </c>
      <c r="E16" s="155">
        <f>'[1]TH Tien 07'!E12</f>
        <v>1798135664</v>
      </c>
      <c r="F16" s="155">
        <f>'[1]TH Tien 07'!F12</f>
        <v>1913008380</v>
      </c>
      <c r="G16" s="155">
        <f>'[1]TH Tien 07'!G12</f>
        <v>870889221</v>
      </c>
      <c r="H16" s="155">
        <f>'[1]TH Tien 07'!H12</f>
        <v>416980149</v>
      </c>
      <c r="I16" s="155">
        <f>'[1]TH Tien 07'!I12</f>
        <v>216537698</v>
      </c>
      <c r="J16" s="155">
        <f>'[1]TH Tien 07'!J12</f>
        <v>24604085</v>
      </c>
      <c r="K16" s="155">
        <f>'[1]TH Tien 07'!K12</f>
        <v>212704553</v>
      </c>
      <c r="L16" s="155">
        <f>'[1]TH Tien 07'!N12</f>
        <v>62736</v>
      </c>
      <c r="M16" s="155">
        <f>'[1]TH Tien 07'!P12</f>
        <v>980514436</v>
      </c>
      <c r="N16" s="155">
        <f>'[1]TH Tien 07'!Q12</f>
        <v>61604723</v>
      </c>
      <c r="O16" s="155">
        <f>'[1]TH Tien 07'!R12</f>
        <v>534793873</v>
      </c>
      <c r="P16" s="155">
        <f>'[1]TH Tien 07'!S12</f>
        <v>93174423</v>
      </c>
      <c r="Q16" s="155">
        <f>'[1]TH Tien 07'!T12</f>
        <v>111118257</v>
      </c>
      <c r="R16" s="155">
        <f>'[1]TH Tien 07'!U12</f>
        <v>330501193</v>
      </c>
      <c r="S16" s="155">
        <f>'[1]TH Tien 07'!V12</f>
        <v>1576913032</v>
      </c>
      <c r="T16" s="199">
        <f>'[1]TH Tien 07'!W12</f>
        <v>0.45524589965465806</v>
      </c>
      <c r="U16" s="199">
        <f>'[1]TH Tien 07'!X12</f>
        <v>0.7815208020400495</v>
      </c>
      <c r="V16" s="144">
        <f t="shared" si="2"/>
        <v>1283323678</v>
      </c>
      <c r="W16" s="144">
        <f t="shared" si="3"/>
        <v>241204519</v>
      </c>
      <c r="X16" s="198">
        <f t="shared" si="4"/>
        <v>0.18795298733668342</v>
      </c>
      <c r="Y16" s="198">
        <f t="shared" si="5"/>
        <v>0.6319232371325421</v>
      </c>
      <c r="Z16" s="144">
        <f t="shared" si="6"/>
        <v>2030822104</v>
      </c>
      <c r="AA16" s="146"/>
    </row>
    <row r="17" spans="1:27" s="146" customFormat="1" ht="18.75" customHeight="1">
      <c r="A17" s="153">
        <v>2</v>
      </c>
      <c r="B17" s="154" t="str">
        <f>'[1]TH Tien 07'!B13</f>
        <v>Bạc Liêu</v>
      </c>
      <c r="C17" s="155">
        <f>'[1]TH Tien 07'!C13</f>
        <v>352896323</v>
      </c>
      <c r="D17" s="155">
        <f>'[1]TH Tien 07'!D13</f>
        <v>206119984</v>
      </c>
      <c r="E17" s="155">
        <f>'[1]TH Tien 07'!E13</f>
        <v>146776339</v>
      </c>
      <c r="F17" s="155">
        <f>'[1]TH Tien 07'!F13</f>
        <v>220119471</v>
      </c>
      <c r="G17" s="155">
        <f>'[1]TH Tien 07'!G13</f>
        <v>90536281</v>
      </c>
      <c r="H17" s="155">
        <f>'[1]TH Tien 07'!H13</f>
        <v>5643829</v>
      </c>
      <c r="I17" s="155">
        <f>'[1]TH Tien 07'!I13</f>
        <v>63541790</v>
      </c>
      <c r="J17" s="155">
        <f>'[1]TH Tien 07'!J13</f>
        <v>10406355</v>
      </c>
      <c r="K17" s="155">
        <f>'[1]TH Tien 07'!K13</f>
        <v>10703402</v>
      </c>
      <c r="L17" s="155">
        <f>'[1]TH Tien 07'!N13</f>
        <v>240905</v>
      </c>
      <c r="M17" s="155">
        <f>'[1]TH Tien 07'!P13</f>
        <v>128711207</v>
      </c>
      <c r="N17" s="155">
        <f>'[1]TH Tien 07'!Q13</f>
        <v>871983</v>
      </c>
      <c r="O17" s="155">
        <f>'[1]TH Tien 07'!R13</f>
        <v>132776852</v>
      </c>
      <c r="P17" s="155">
        <f>'[1]TH Tien 07'!S13</f>
        <v>19781767</v>
      </c>
      <c r="Q17" s="155">
        <f>'[1]TH Tien 07'!T13</f>
        <v>182000</v>
      </c>
      <c r="R17" s="155">
        <f>'[1]TH Tien 07'!U13</f>
        <v>112813085</v>
      </c>
      <c r="S17" s="155">
        <f>'[1]TH Tien 07'!V13</f>
        <v>262360042</v>
      </c>
      <c r="T17" s="199">
        <f>'[1]TH Tien 07'!W13</f>
        <v>0.4113051907161816</v>
      </c>
      <c r="U17" s="199">
        <f>'[1]TH Tien 07'!X13</f>
        <v>0.6237511038050686</v>
      </c>
      <c r="V17" s="144">
        <f t="shared" si="2"/>
        <v>203772240</v>
      </c>
      <c r="W17" s="144">
        <f t="shared" si="3"/>
        <v>74189050</v>
      </c>
      <c r="X17" s="198">
        <f t="shared" si="4"/>
        <v>0.364078296435275</v>
      </c>
      <c r="Y17" s="198">
        <f t="shared" si="5"/>
        <v>0.5868128912560092</v>
      </c>
      <c r="Z17" s="144">
        <f t="shared" si="6"/>
        <v>347252494</v>
      </c>
      <c r="AA17" s="145"/>
    </row>
    <row r="18" spans="1:26" s="146" customFormat="1" ht="18.75" customHeight="1">
      <c r="A18" s="153">
        <v>3</v>
      </c>
      <c r="B18" s="154" t="str">
        <f>'[1]TH Tien 07'!B14</f>
        <v>Bắc Giang</v>
      </c>
      <c r="C18" s="155">
        <f>'[1]TH Tien 07'!C14</f>
        <v>1063931434</v>
      </c>
      <c r="D18" s="155">
        <f>'[1]TH Tien 07'!D14</f>
        <v>461564232</v>
      </c>
      <c r="E18" s="155">
        <f>'[1]TH Tien 07'!E14</f>
        <v>602367202</v>
      </c>
      <c r="F18" s="155">
        <f>'[1]TH Tien 07'!F14</f>
        <v>885986691</v>
      </c>
      <c r="G18" s="155">
        <f>'[1]TH Tien 07'!G14</f>
        <v>268423385</v>
      </c>
      <c r="H18" s="155">
        <f>'[1]TH Tien 07'!H14</f>
        <v>82449543</v>
      </c>
      <c r="I18" s="155">
        <f>'[1]TH Tien 07'!I14</f>
        <v>97313426</v>
      </c>
      <c r="J18" s="155">
        <f>'[1]TH Tien 07'!J14</f>
        <v>21066828</v>
      </c>
      <c r="K18" s="155">
        <f>'[1]TH Tien 07'!K14</f>
        <v>67059865</v>
      </c>
      <c r="L18" s="155">
        <f>'[1]TH Tien 07'!N14</f>
        <v>533723</v>
      </c>
      <c r="M18" s="155">
        <f>'[1]TH Tien 07'!P14</f>
        <v>590160797</v>
      </c>
      <c r="N18" s="155">
        <f>'[1]TH Tien 07'!Q14</f>
        <v>27402509</v>
      </c>
      <c r="O18" s="155">
        <f>'[1]TH Tien 07'!R14</f>
        <v>177944743</v>
      </c>
      <c r="P18" s="155">
        <f>'[1]TH Tien 07'!S14</f>
        <v>79373271</v>
      </c>
      <c r="Q18" s="155">
        <f>'[1]TH Tien 07'!T14</f>
        <v>7528439</v>
      </c>
      <c r="R18" s="155">
        <f>'[1]TH Tien 07'!U14</f>
        <v>91043033</v>
      </c>
      <c r="S18" s="155">
        <f>'[1]TH Tien 07'!V14</f>
        <v>795508049</v>
      </c>
      <c r="T18" s="199">
        <f>'[1]TH Tien 07'!W14</f>
        <v>0.3029654821304759</v>
      </c>
      <c r="U18" s="199">
        <f>'[1]TH Tien 07'!X14</f>
        <v>0.832747922174842</v>
      </c>
      <c r="V18" s="144">
        <f t="shared" si="2"/>
        <v>736477283</v>
      </c>
      <c r="W18" s="144">
        <f t="shared" si="3"/>
        <v>118913977</v>
      </c>
      <c r="X18" s="198">
        <f t="shared" si="4"/>
        <v>0.1614631975009608</v>
      </c>
      <c r="Y18" s="198">
        <f t="shared" si="5"/>
        <v>0.750372767702955</v>
      </c>
      <c r="Z18" s="144">
        <f t="shared" si="6"/>
        <v>981481891</v>
      </c>
    </row>
    <row r="19" spans="1:26" s="146" customFormat="1" ht="18.75" customHeight="1">
      <c r="A19" s="153">
        <v>4</v>
      </c>
      <c r="B19" s="154" t="str">
        <f>'[1]TH Tien 07'!B15</f>
        <v>Bắc Kạn</v>
      </c>
      <c r="C19" s="155">
        <f>'[1]TH Tien 07'!C15</f>
        <v>35302676</v>
      </c>
      <c r="D19" s="155">
        <f>'[1]TH Tien 07'!D15</f>
        <v>18895804</v>
      </c>
      <c r="E19" s="155">
        <f>'[1]TH Tien 07'!E15</f>
        <v>16406872</v>
      </c>
      <c r="F19" s="155">
        <f>'[1]TH Tien 07'!F15</f>
        <v>27327057</v>
      </c>
      <c r="G19" s="155">
        <f>'[1]TH Tien 07'!G15</f>
        <v>13800591</v>
      </c>
      <c r="H19" s="155">
        <f>'[1]TH Tien 07'!H15</f>
        <v>3757901</v>
      </c>
      <c r="I19" s="155">
        <f>'[1]TH Tien 07'!I15</f>
        <v>6213382</v>
      </c>
      <c r="J19" s="155">
        <f>'[1]TH Tien 07'!J15</f>
        <v>2131736</v>
      </c>
      <c r="K19" s="155">
        <f>'[1]TH Tien 07'!K15</f>
        <v>1416241</v>
      </c>
      <c r="L19" s="155">
        <f>'[1]TH Tien 07'!N15</f>
        <v>281331</v>
      </c>
      <c r="M19" s="155">
        <f>'[1]TH Tien 07'!P15</f>
        <v>13395656</v>
      </c>
      <c r="N19" s="155">
        <f>'[1]TH Tien 07'!Q15</f>
        <v>130810</v>
      </c>
      <c r="O19" s="155">
        <f>'[1]TH Tien 07'!R15</f>
        <v>7975619</v>
      </c>
      <c r="P19" s="155">
        <f>'[1]TH Tien 07'!S15</f>
        <v>4422988</v>
      </c>
      <c r="Q19" s="155">
        <f>'[1]TH Tien 07'!T15</f>
        <v>0</v>
      </c>
      <c r="R19" s="155">
        <f>'[1]TH Tien 07'!U15</f>
        <v>3552631</v>
      </c>
      <c r="S19" s="155">
        <f>'[1]TH Tien 07'!V15</f>
        <v>21502085</v>
      </c>
      <c r="T19" s="199">
        <f>'[1]TH Tien 07'!W15</f>
        <v>0.5050156334068465</v>
      </c>
      <c r="U19" s="199">
        <f>'[1]TH Tien 07'!X15</f>
        <v>0.7740789111850898</v>
      </c>
      <c r="V19" s="144">
        <f t="shared" si="2"/>
        <v>22152915</v>
      </c>
      <c r="W19" s="144">
        <f t="shared" si="3"/>
        <v>8626449</v>
      </c>
      <c r="X19" s="198">
        <f t="shared" si="4"/>
        <v>0.3894046900825467</v>
      </c>
      <c r="Y19" s="198">
        <f t="shared" si="5"/>
        <v>0.702268917752623</v>
      </c>
      <c r="Z19" s="144">
        <f t="shared" si="6"/>
        <v>31544775</v>
      </c>
    </row>
    <row r="20" spans="1:26" s="146" customFormat="1" ht="18.75" customHeight="1">
      <c r="A20" s="153">
        <v>5</v>
      </c>
      <c r="B20" s="154" t="str">
        <f>'[1]TH Tien 07'!B16</f>
        <v>Bắc Ninh</v>
      </c>
      <c r="C20" s="155">
        <f>'[1]TH Tien 07'!C16</f>
        <v>939314768</v>
      </c>
      <c r="D20" s="155">
        <f>'[1]TH Tien 07'!D16</f>
        <v>702023572</v>
      </c>
      <c r="E20" s="155">
        <f>'[1]TH Tien 07'!E16</f>
        <v>237291196</v>
      </c>
      <c r="F20" s="155">
        <f>'[1]TH Tien 07'!F16</f>
        <v>794842193</v>
      </c>
      <c r="G20" s="155">
        <f>'[1]TH Tien 07'!G16</f>
        <v>213274731</v>
      </c>
      <c r="H20" s="155">
        <f>'[1]TH Tien 07'!H16</f>
        <v>18545541</v>
      </c>
      <c r="I20" s="155">
        <f>'[1]TH Tien 07'!I16</f>
        <v>71139864</v>
      </c>
      <c r="J20" s="155">
        <f>'[1]TH Tien 07'!J16</f>
        <v>73642039</v>
      </c>
      <c r="K20" s="155">
        <f>'[1]TH Tien 07'!K16</f>
        <v>49451983</v>
      </c>
      <c r="L20" s="155">
        <f>'[1]TH Tien 07'!N16</f>
        <v>495304</v>
      </c>
      <c r="M20" s="155">
        <f>'[1]TH Tien 07'!P16</f>
        <v>558665526</v>
      </c>
      <c r="N20" s="155">
        <f>'[1]TH Tien 07'!Q16</f>
        <v>22901936</v>
      </c>
      <c r="O20" s="155">
        <f>'[1]TH Tien 07'!R16</f>
        <v>144472575</v>
      </c>
      <c r="P20" s="155">
        <f>'[1]TH Tien 07'!S16</f>
        <v>66932828</v>
      </c>
      <c r="Q20" s="155">
        <f>'[1]TH Tien 07'!T16</f>
        <v>0</v>
      </c>
      <c r="R20" s="155">
        <f>'[1]TH Tien 07'!U16</f>
        <v>77539747</v>
      </c>
      <c r="S20" s="155">
        <f>'[1]TH Tien 07'!V16</f>
        <v>726040037</v>
      </c>
      <c r="T20" s="199">
        <f>'[1]TH Tien 07'!W16</f>
        <v>0.26832336390577094</v>
      </c>
      <c r="U20" s="199">
        <f>'[1]TH Tien 07'!X16</f>
        <v>0.846193651029662</v>
      </c>
      <c r="V20" s="144">
        <f t="shared" si="2"/>
        <v>726844669</v>
      </c>
      <c r="W20" s="144">
        <f t="shared" si="3"/>
        <v>145277207</v>
      </c>
      <c r="X20" s="198">
        <f t="shared" si="4"/>
        <v>0.19987380137199576</v>
      </c>
      <c r="Y20" s="198">
        <f t="shared" si="5"/>
        <v>0.7893885326382655</v>
      </c>
      <c r="Z20" s="144">
        <f t="shared" si="6"/>
        <v>920769227</v>
      </c>
    </row>
    <row r="21" spans="1:26" s="146" customFormat="1" ht="18.75" customHeight="1">
      <c r="A21" s="153">
        <v>6</v>
      </c>
      <c r="B21" s="154" t="str">
        <f>'[1]TH Tien 07'!B17</f>
        <v>Bến Tre</v>
      </c>
      <c r="C21" s="155">
        <f>'[1]TH Tien 07'!C17</f>
        <v>575694841.684</v>
      </c>
      <c r="D21" s="155">
        <f>'[1]TH Tien 07'!D17</f>
        <v>336630646.40099996</v>
      </c>
      <c r="E21" s="155">
        <f>'[1]TH Tien 07'!E17</f>
        <v>239064195.283</v>
      </c>
      <c r="F21" s="155">
        <f>'[1]TH Tien 07'!F17</f>
        <v>291990029.755</v>
      </c>
      <c r="G21" s="155">
        <f>'[1]TH Tien 07'!G17</f>
        <v>188803261.665</v>
      </c>
      <c r="H21" s="155">
        <f>'[1]TH Tien 07'!H17</f>
        <v>37989700.61399999</v>
      </c>
      <c r="I21" s="155">
        <f>'[1]TH Tien 07'!I17</f>
        <v>85348266.185</v>
      </c>
      <c r="J21" s="155">
        <f>'[1]TH Tien 07'!J17</f>
        <v>11063715.525999999</v>
      </c>
      <c r="K21" s="155">
        <f>'[1]TH Tien 07'!K17</f>
        <v>54393753.34</v>
      </c>
      <c r="L21" s="155">
        <f>'[1]TH Tien 07'!N17</f>
        <v>7826</v>
      </c>
      <c r="M21" s="155">
        <f>'[1]TH Tien 07'!P17</f>
        <v>103186768.08999999</v>
      </c>
      <c r="N21" s="155">
        <f>'[1]TH Tien 07'!Q17</f>
        <v>0</v>
      </c>
      <c r="O21" s="155">
        <f>'[1]TH Tien 07'!R17</f>
        <v>283704811.929</v>
      </c>
      <c r="P21" s="155">
        <f>'[1]TH Tien 07'!S17</f>
        <v>34620010.598000005</v>
      </c>
      <c r="Q21" s="155">
        <f>'[1]TH Tien 07'!T17</f>
        <v>2133573.2939999998</v>
      </c>
      <c r="R21" s="155">
        <f>'[1]TH Tien 07'!U17</f>
        <v>246951228.03700003</v>
      </c>
      <c r="S21" s="155">
        <f>'[1]TH Tien 07'!V17</f>
        <v>386891580.019</v>
      </c>
      <c r="T21" s="199">
        <f>'[1]TH Tien 07'!W17</f>
        <v>0.6466085907913331</v>
      </c>
      <c r="U21" s="199">
        <f>'[1]TH Tien 07'!X17</f>
        <v>0.5071958416387442</v>
      </c>
      <c r="V21" s="144">
        <f t="shared" si="2"/>
        <v>199606575.801</v>
      </c>
      <c r="W21" s="144">
        <f t="shared" si="3"/>
        <v>96419807.711</v>
      </c>
      <c r="X21" s="198">
        <f t="shared" si="4"/>
        <v>0.48304925488590517</v>
      </c>
      <c r="Y21" s="198">
        <f t="shared" si="5"/>
        <v>0.3712193924792968</v>
      </c>
      <c r="Z21" s="144">
        <f t="shared" si="6"/>
        <v>537705141.07</v>
      </c>
    </row>
    <row r="22" spans="1:26" s="146" customFormat="1" ht="18.75" customHeight="1">
      <c r="A22" s="153">
        <v>7</v>
      </c>
      <c r="B22" s="154" t="str">
        <f>'[1]TH Tien 07'!B18</f>
        <v>Bình Dương</v>
      </c>
      <c r="C22" s="155">
        <f>'[1]TH Tien 07'!C18</f>
        <v>5070765688</v>
      </c>
      <c r="D22" s="155">
        <f>'[1]TH Tien 07'!D18</f>
        <v>3375343121</v>
      </c>
      <c r="E22" s="155">
        <f>'[1]TH Tien 07'!E18</f>
        <v>1695422567</v>
      </c>
      <c r="F22" s="155">
        <f>'[1]TH Tien 07'!F18</f>
        <v>2896314878</v>
      </c>
      <c r="G22" s="155">
        <f>'[1]TH Tien 07'!G18</f>
        <v>1508799181</v>
      </c>
      <c r="H22" s="155">
        <f>'[1]TH Tien 07'!H18</f>
        <v>165242603</v>
      </c>
      <c r="I22" s="155">
        <f>'[1]TH Tien 07'!I18</f>
        <v>465985119</v>
      </c>
      <c r="J22" s="155">
        <f>'[1]TH Tien 07'!J18</f>
        <v>284926679</v>
      </c>
      <c r="K22" s="155">
        <f>'[1]TH Tien 07'!K18</f>
        <v>592639130</v>
      </c>
      <c r="L22" s="155">
        <f>'[1]TH Tien 07'!N18</f>
        <v>5650</v>
      </c>
      <c r="M22" s="155">
        <f>'[1]TH Tien 07'!P18</f>
        <v>1387515697</v>
      </c>
      <c r="N22" s="155">
        <f>'[1]TH Tien 07'!Q18</f>
        <v>0</v>
      </c>
      <c r="O22" s="155">
        <f>'[1]TH Tien 07'!R18</f>
        <v>2174450810</v>
      </c>
      <c r="P22" s="155">
        <f>'[1]TH Tien 07'!S18</f>
        <v>188886269</v>
      </c>
      <c r="Q22" s="155">
        <f>'[1]TH Tien 07'!T18</f>
        <v>235660629</v>
      </c>
      <c r="R22" s="155">
        <f>'[1]TH Tien 07'!U18</f>
        <v>1749903912</v>
      </c>
      <c r="S22" s="155">
        <f>'[1]TH Tien 07'!V18</f>
        <v>3561966507</v>
      </c>
      <c r="T22" s="199">
        <f>'[1]TH Tien 07'!W18</f>
        <v>0.520937551528194</v>
      </c>
      <c r="U22" s="199">
        <f>'[1]TH Tien 07'!X18</f>
        <v>0.5711790006101343</v>
      </c>
      <c r="V22" s="144">
        <f t="shared" si="2"/>
        <v>2138433145</v>
      </c>
      <c r="W22" s="144">
        <f t="shared" si="3"/>
        <v>750917448</v>
      </c>
      <c r="X22" s="198">
        <f t="shared" si="4"/>
        <v>0.3511531093481999</v>
      </c>
      <c r="Y22" s="198">
        <f t="shared" si="5"/>
        <v>0.4359235718488113</v>
      </c>
      <c r="Z22" s="144">
        <f t="shared" si="6"/>
        <v>4905523085</v>
      </c>
    </row>
    <row r="23" spans="1:26" s="146" customFormat="1" ht="18.75" customHeight="1">
      <c r="A23" s="153">
        <v>8</v>
      </c>
      <c r="B23" s="154" t="str">
        <f>'[1]TH Tien 07'!B19</f>
        <v>Bình Định</v>
      </c>
      <c r="C23" s="155">
        <f>'[1]TH Tien 07'!C19</f>
        <v>866636013</v>
      </c>
      <c r="D23" s="155">
        <f>'[1]TH Tien 07'!D19</f>
        <v>554018714</v>
      </c>
      <c r="E23" s="155">
        <f>'[1]TH Tien 07'!E19</f>
        <v>312617299</v>
      </c>
      <c r="F23" s="155">
        <f>'[1]TH Tien 07'!F19</f>
        <v>292814922</v>
      </c>
      <c r="G23" s="155">
        <f>'[1]TH Tien 07'!G19</f>
        <v>213820100</v>
      </c>
      <c r="H23" s="155">
        <f>'[1]TH Tien 07'!H19</f>
        <v>11914550</v>
      </c>
      <c r="I23" s="155">
        <f>'[1]TH Tien 07'!I19</f>
        <v>128507132</v>
      </c>
      <c r="J23" s="155">
        <f>'[1]TH Tien 07'!J19</f>
        <v>14784554</v>
      </c>
      <c r="K23" s="155">
        <f>'[1]TH Tien 07'!K19</f>
        <v>58464228</v>
      </c>
      <c r="L23" s="155">
        <f>'[1]TH Tien 07'!N19</f>
        <v>149636</v>
      </c>
      <c r="M23" s="155">
        <f>'[1]TH Tien 07'!P19</f>
        <v>70111795</v>
      </c>
      <c r="N23" s="155">
        <f>'[1]TH Tien 07'!Q19</f>
        <v>8883027</v>
      </c>
      <c r="O23" s="155">
        <f>'[1]TH Tien 07'!R19</f>
        <v>573821091</v>
      </c>
      <c r="P23" s="155">
        <f>'[1]TH Tien 07'!S19</f>
        <v>50358625</v>
      </c>
      <c r="Q23" s="155">
        <f>'[1]TH Tien 07'!T19</f>
        <v>21916385</v>
      </c>
      <c r="R23" s="155">
        <f>'[1]TH Tien 07'!U19</f>
        <v>501546081</v>
      </c>
      <c r="S23" s="155">
        <f>'[1]TH Tien 07'!V19</f>
        <v>652815913</v>
      </c>
      <c r="T23" s="199">
        <f>'[1]TH Tien 07'!W19</f>
        <v>0.7302226899488408</v>
      </c>
      <c r="U23" s="199">
        <f>'[1]TH Tien 07'!X19</f>
        <v>0.33787532205865073</v>
      </c>
      <c r="V23" s="144">
        <f t="shared" si="2"/>
        <v>222436144</v>
      </c>
      <c r="W23" s="144">
        <f t="shared" si="3"/>
        <v>143441322</v>
      </c>
      <c r="X23" s="198">
        <f t="shared" si="4"/>
        <v>0.644865170833028</v>
      </c>
      <c r="Y23" s="198">
        <f t="shared" si="5"/>
        <v>0.260244013551816</v>
      </c>
      <c r="Z23" s="144">
        <f t="shared" si="6"/>
        <v>854721463</v>
      </c>
    </row>
    <row r="24" spans="1:26" s="146" customFormat="1" ht="18.75" customHeight="1">
      <c r="A24" s="153">
        <v>9</v>
      </c>
      <c r="B24" s="154" t="str">
        <f>'[1]TH Tien 07'!B20</f>
        <v>Bình Phước</v>
      </c>
      <c r="C24" s="155">
        <f>'[1]TH Tien 07'!C20</f>
        <v>1095817646</v>
      </c>
      <c r="D24" s="155">
        <f>'[1]TH Tien 07'!D20</f>
        <v>434922976</v>
      </c>
      <c r="E24" s="155">
        <f>'[1]TH Tien 07'!E20</f>
        <v>660894670</v>
      </c>
      <c r="F24" s="155">
        <f>'[1]TH Tien 07'!F20</f>
        <v>863963155</v>
      </c>
      <c r="G24" s="155">
        <f>'[1]TH Tien 07'!G20</f>
        <v>405775122</v>
      </c>
      <c r="H24" s="155">
        <f>'[1]TH Tien 07'!H20</f>
        <v>27327055</v>
      </c>
      <c r="I24" s="155">
        <f>'[1]TH Tien 07'!I20</f>
        <v>192782733</v>
      </c>
      <c r="J24" s="155">
        <f>'[1]TH Tien 07'!J20</f>
        <v>37939446</v>
      </c>
      <c r="K24" s="155">
        <f>'[1]TH Tien 07'!K20</f>
        <v>147673390</v>
      </c>
      <c r="L24" s="155">
        <f>'[1]TH Tien 07'!N20</f>
        <v>52498</v>
      </c>
      <c r="M24" s="155">
        <f>'[1]TH Tien 07'!P20</f>
        <v>451322425</v>
      </c>
      <c r="N24" s="155">
        <f>'[1]TH Tien 07'!Q20</f>
        <v>6865608</v>
      </c>
      <c r="O24" s="155">
        <f>'[1]TH Tien 07'!R20</f>
        <v>231854491</v>
      </c>
      <c r="P24" s="155">
        <f>'[1]TH Tien 07'!S20</f>
        <v>96120697</v>
      </c>
      <c r="Q24" s="155">
        <f>'[1]TH Tien 07'!T20</f>
        <v>2253982</v>
      </c>
      <c r="R24" s="155">
        <f>'[1]TH Tien 07'!U20</f>
        <v>133479812</v>
      </c>
      <c r="S24" s="155">
        <f>'[1]TH Tien 07'!V20</f>
        <v>690042524</v>
      </c>
      <c r="T24" s="199">
        <f>'[1]TH Tien 07'!W20</f>
        <v>0.4696671607483076</v>
      </c>
      <c r="U24" s="199">
        <f>'[1]TH Tien 07'!X20</f>
        <v>0.7884187283839377</v>
      </c>
      <c r="V24" s="144">
        <f t="shared" si="2"/>
        <v>688962710</v>
      </c>
      <c r="W24" s="144">
        <f t="shared" si="3"/>
        <v>230774677</v>
      </c>
      <c r="X24" s="198">
        <f t="shared" si="4"/>
        <v>0.33495960470777875</v>
      </c>
      <c r="Y24" s="198">
        <f t="shared" si="5"/>
        <v>0.6447999784024303</v>
      </c>
      <c r="Z24" s="144">
        <f t="shared" si="6"/>
        <v>1068490591</v>
      </c>
    </row>
    <row r="25" spans="1:26" s="146" customFormat="1" ht="18.75" customHeight="1">
      <c r="A25" s="153">
        <v>10</v>
      </c>
      <c r="B25" s="154" t="str">
        <f>'[1]TH Tien 07'!B21</f>
        <v>Bình Thuận</v>
      </c>
      <c r="C25" s="155">
        <f>'[1]TH Tien 07'!C21</f>
        <v>1204519841</v>
      </c>
      <c r="D25" s="155">
        <f>'[1]TH Tien 07'!D21</f>
        <v>596468316</v>
      </c>
      <c r="E25" s="155">
        <f>'[1]TH Tien 07'!E21</f>
        <v>608051525</v>
      </c>
      <c r="F25" s="155">
        <f>'[1]TH Tien 07'!F21</f>
        <v>740116677</v>
      </c>
      <c r="G25" s="155">
        <f>'[1]TH Tien 07'!G21</f>
        <v>215289421</v>
      </c>
      <c r="H25" s="155">
        <f>'[1]TH Tien 07'!H21</f>
        <v>4525876</v>
      </c>
      <c r="I25" s="155">
        <f>'[1]TH Tien 07'!I21</f>
        <v>120241478</v>
      </c>
      <c r="J25" s="155">
        <f>'[1]TH Tien 07'!J21</f>
        <v>45721288</v>
      </c>
      <c r="K25" s="155">
        <f>'[1]TH Tien 07'!K21</f>
        <v>44779391</v>
      </c>
      <c r="L25" s="155">
        <f>'[1]TH Tien 07'!N21</f>
        <v>21388</v>
      </c>
      <c r="M25" s="155">
        <f>'[1]TH Tien 07'!P21</f>
        <v>458452800</v>
      </c>
      <c r="N25" s="155">
        <f>'[1]TH Tien 07'!Q21</f>
        <v>66374456</v>
      </c>
      <c r="O25" s="155">
        <f>'[1]TH Tien 07'!R21</f>
        <v>464403164</v>
      </c>
      <c r="P25" s="155">
        <f>'[1]TH Tien 07'!S21</f>
        <v>40814117</v>
      </c>
      <c r="Q25" s="155">
        <f>'[1]TH Tien 07'!T21</f>
        <v>5915584</v>
      </c>
      <c r="R25" s="155">
        <f>'[1]TH Tien 07'!U21</f>
        <v>417673463</v>
      </c>
      <c r="S25" s="155">
        <f>'[1]TH Tien 07'!V21</f>
        <v>989230420</v>
      </c>
      <c r="T25" s="199">
        <f>'[1]TH Tien 07'!W21</f>
        <v>0.29088578556648303</v>
      </c>
      <c r="U25" s="199">
        <f>'[1]TH Tien 07'!X21</f>
        <v>0.6144495522676907</v>
      </c>
      <c r="V25" s="144">
        <f t="shared" si="2"/>
        <v>690811410</v>
      </c>
      <c r="W25" s="144">
        <f t="shared" si="3"/>
        <v>165984154</v>
      </c>
      <c r="X25" s="198">
        <f t="shared" si="4"/>
        <v>0.24027419292336238</v>
      </c>
      <c r="Y25" s="198">
        <f t="shared" si="5"/>
        <v>0.5756790701859905</v>
      </c>
      <c r="Z25" s="144">
        <f t="shared" si="6"/>
        <v>1199993965</v>
      </c>
    </row>
    <row r="26" spans="1:26" s="146" customFormat="1" ht="18.75" customHeight="1">
      <c r="A26" s="153">
        <v>11</v>
      </c>
      <c r="B26" s="154" t="str">
        <f>'[1]TH Tien 07'!B22</f>
        <v>BR-V Tàu</v>
      </c>
      <c r="C26" s="155">
        <f>'[1]TH Tien 07'!C22</f>
        <v>2125240456.268</v>
      </c>
      <c r="D26" s="155">
        <f>'[1]TH Tien 07'!D22</f>
        <v>1256327782.347</v>
      </c>
      <c r="E26" s="155">
        <f>'[1]TH Tien 07'!E22</f>
        <v>868912673.921</v>
      </c>
      <c r="F26" s="155">
        <f>'[1]TH Tien 07'!F22</f>
        <v>1572919871.321</v>
      </c>
      <c r="G26" s="155">
        <f>'[1]TH Tien 07'!G22</f>
        <v>579930982.8989999</v>
      </c>
      <c r="H26" s="155">
        <f>'[1]TH Tien 07'!H22</f>
        <v>175151918.6</v>
      </c>
      <c r="I26" s="155">
        <f>'[1]TH Tien 07'!I22</f>
        <v>167112247.13200003</v>
      </c>
      <c r="J26" s="155">
        <f>'[1]TH Tien 07'!J22</f>
        <v>48582819</v>
      </c>
      <c r="K26" s="155">
        <f>'[1]TH Tien 07'!K22</f>
        <v>188827460.167</v>
      </c>
      <c r="L26" s="155">
        <f>'[1]TH Tien 07'!N22</f>
        <v>256538</v>
      </c>
      <c r="M26" s="155">
        <f>'[1]TH Tien 07'!P22</f>
        <v>912285077.422</v>
      </c>
      <c r="N26" s="155">
        <f>'[1]TH Tien 07'!Q22</f>
        <v>80703811</v>
      </c>
      <c r="O26" s="155">
        <f>'[1]TH Tien 07'!R22</f>
        <v>552320584.9469998</v>
      </c>
      <c r="P26" s="155">
        <f>'[1]TH Tien 07'!S22</f>
        <v>185289659.81800002</v>
      </c>
      <c r="Q26" s="155">
        <f>'[1]TH Tien 07'!T22</f>
        <v>8708290.5</v>
      </c>
      <c r="R26" s="155">
        <f>'[1]TH Tien 07'!U22</f>
        <v>358322634.62899977</v>
      </c>
      <c r="S26" s="155">
        <f>'[1]TH Tien 07'!V22</f>
        <v>1545309473.369</v>
      </c>
      <c r="T26" s="199">
        <f>'[1]TH Tien 07'!W22</f>
        <v>0.36869709225044695</v>
      </c>
      <c r="U26" s="199">
        <f>'[1]TH Tien 07'!X22</f>
        <v>0.7401138382633206</v>
      </c>
      <c r="V26" s="144">
        <f t="shared" si="2"/>
        <v>1208940492.5540001</v>
      </c>
      <c r="W26" s="144">
        <f t="shared" si="3"/>
        <v>215951604.13200003</v>
      </c>
      <c r="X26" s="198">
        <f t="shared" si="4"/>
        <v>0.17862881213928242</v>
      </c>
      <c r="Y26" s="198">
        <f t="shared" si="5"/>
        <v>0.61994133558659</v>
      </c>
      <c r="Z26" s="144">
        <f t="shared" si="6"/>
        <v>1950088537.668</v>
      </c>
    </row>
    <row r="27" spans="1:26" s="146" customFormat="1" ht="18.75" customHeight="1">
      <c r="A27" s="153">
        <v>12</v>
      </c>
      <c r="B27" s="154" t="str">
        <f>'[1]TH Tien 07'!B23</f>
        <v>Cà Mau</v>
      </c>
      <c r="C27" s="155">
        <f>'[1]TH Tien 07'!C23</f>
        <v>750887290</v>
      </c>
      <c r="D27" s="155">
        <f>'[1]TH Tien 07'!D23</f>
        <v>522694423</v>
      </c>
      <c r="E27" s="155">
        <f>'[1]TH Tien 07'!E23</f>
        <v>228192867</v>
      </c>
      <c r="F27" s="155">
        <f>'[1]TH Tien 07'!F23</f>
        <v>482825571</v>
      </c>
      <c r="G27" s="155">
        <f>'[1]TH Tien 07'!G23</f>
        <v>302718616</v>
      </c>
      <c r="H27" s="155">
        <f>'[1]TH Tien 07'!H23</f>
        <v>25116295</v>
      </c>
      <c r="I27" s="155">
        <f>'[1]TH Tien 07'!I23</f>
        <v>89738017</v>
      </c>
      <c r="J27" s="155">
        <f>'[1]TH Tien 07'!J23</f>
        <v>19931678</v>
      </c>
      <c r="K27" s="155">
        <f>'[1]TH Tien 07'!K23</f>
        <v>167860343</v>
      </c>
      <c r="L27" s="155">
        <f>'[1]TH Tien 07'!N23</f>
        <v>72283</v>
      </c>
      <c r="M27" s="155">
        <f>'[1]TH Tien 07'!P23</f>
        <v>180079489</v>
      </c>
      <c r="N27" s="155">
        <f>'[1]TH Tien 07'!Q23</f>
        <v>27466</v>
      </c>
      <c r="O27" s="155">
        <f>'[1]TH Tien 07'!R23</f>
        <v>268061719</v>
      </c>
      <c r="P27" s="155">
        <f>'[1]TH Tien 07'!S23</f>
        <v>36428212</v>
      </c>
      <c r="Q27" s="155">
        <f>'[1]TH Tien 07'!T23</f>
        <v>1380565</v>
      </c>
      <c r="R27" s="155">
        <f>'[1]TH Tien 07'!U23</f>
        <v>230252942</v>
      </c>
      <c r="S27" s="155">
        <f>'[1]TH Tien 07'!V23</f>
        <v>448168674</v>
      </c>
      <c r="T27" s="199">
        <f>'[1]TH Tien 07'!W23</f>
        <v>0.6269730399179707</v>
      </c>
      <c r="U27" s="199">
        <f>'[1]TH Tien 07'!X23</f>
        <v>0.6430067167603809</v>
      </c>
      <c r="V27" s="144">
        <f t="shared" si="2"/>
        <v>289848933</v>
      </c>
      <c r="W27" s="144">
        <f t="shared" si="3"/>
        <v>109741978</v>
      </c>
      <c r="X27" s="198">
        <f t="shared" si="4"/>
        <v>0.37861784366133927</v>
      </c>
      <c r="Y27" s="198">
        <f t="shared" si="5"/>
        <v>0.39936692840694193</v>
      </c>
      <c r="Z27" s="144">
        <f t="shared" si="6"/>
        <v>725770995</v>
      </c>
    </row>
    <row r="28" spans="1:26" s="146" customFormat="1" ht="18.75" customHeight="1">
      <c r="A28" s="153">
        <v>13</v>
      </c>
      <c r="B28" s="154" t="str">
        <f>'[1]TH Tien 07'!B24</f>
        <v>Cao Bằng</v>
      </c>
      <c r="C28" s="155">
        <f>'[1]TH Tien 07'!C24</f>
        <v>38497368</v>
      </c>
      <c r="D28" s="155">
        <f>'[1]TH Tien 07'!D24</f>
        <v>15604703</v>
      </c>
      <c r="E28" s="155">
        <f>'[1]TH Tien 07'!E24</f>
        <v>22892665</v>
      </c>
      <c r="F28" s="155">
        <f>'[1]TH Tien 07'!F24</f>
        <v>30116377</v>
      </c>
      <c r="G28" s="155">
        <f>'[1]TH Tien 07'!G24</f>
        <v>11792654</v>
      </c>
      <c r="H28" s="155">
        <f>'[1]TH Tien 07'!H24</f>
        <v>644847</v>
      </c>
      <c r="I28" s="155">
        <f>'[1]TH Tien 07'!I24</f>
        <v>8922136</v>
      </c>
      <c r="J28" s="155">
        <f>'[1]TH Tien 07'!J24</f>
        <v>263690</v>
      </c>
      <c r="K28" s="155">
        <f>'[1]TH Tien 07'!K24</f>
        <v>1842056</v>
      </c>
      <c r="L28" s="155">
        <f>'[1]TH Tien 07'!N24</f>
        <v>119925</v>
      </c>
      <c r="M28" s="155">
        <f>'[1]TH Tien 07'!P24</f>
        <v>6733552</v>
      </c>
      <c r="N28" s="155">
        <f>'[1]TH Tien 07'!Q24</f>
        <v>11590171</v>
      </c>
      <c r="O28" s="155">
        <f>'[1]TH Tien 07'!R24</f>
        <v>8380991</v>
      </c>
      <c r="P28" s="155">
        <f>'[1]TH Tien 07'!S24</f>
        <v>7733513</v>
      </c>
      <c r="Q28" s="155">
        <f>'[1]TH Tien 07'!T24</f>
        <v>0</v>
      </c>
      <c r="R28" s="155">
        <f>'[1]TH Tien 07'!U24</f>
        <v>647478</v>
      </c>
      <c r="S28" s="155">
        <f>'[1]TH Tien 07'!V24</f>
        <v>26704714</v>
      </c>
      <c r="T28" s="199">
        <f>'[1]TH Tien 07'!W24</f>
        <v>0.3915694772980163</v>
      </c>
      <c r="U28" s="199">
        <f>'[1]TH Tien 07'!X24</f>
        <v>0.7822970391118687</v>
      </c>
      <c r="V28" s="144">
        <f t="shared" si="2"/>
        <v>27629474</v>
      </c>
      <c r="W28" s="144">
        <f t="shared" si="3"/>
        <v>9305751</v>
      </c>
      <c r="X28" s="198">
        <f t="shared" si="4"/>
        <v>0.3368052175007023</v>
      </c>
      <c r="Y28" s="198">
        <f t="shared" si="5"/>
        <v>0.7299242763777873</v>
      </c>
      <c r="Z28" s="144">
        <f t="shared" si="6"/>
        <v>37852521</v>
      </c>
    </row>
    <row r="29" spans="1:26" s="146" customFormat="1" ht="18.75" customHeight="1">
      <c r="A29" s="153">
        <v>14</v>
      </c>
      <c r="B29" s="154" t="str">
        <f>'[1]TH Tien 07'!B25</f>
        <v>Cần Thơ</v>
      </c>
      <c r="C29" s="155">
        <f>'[1]TH Tien 07'!C25</f>
        <v>2774501398.5</v>
      </c>
      <c r="D29" s="155">
        <f>'[1]TH Tien 07'!D25</f>
        <v>1779153022.5</v>
      </c>
      <c r="E29" s="155">
        <f>'[1]TH Tien 07'!E25</f>
        <v>995348376</v>
      </c>
      <c r="F29" s="155">
        <f>'[1]TH Tien 07'!F25</f>
        <v>1733815131.5</v>
      </c>
      <c r="G29" s="155">
        <f>'[1]TH Tien 07'!G25</f>
        <v>995818579.5</v>
      </c>
      <c r="H29" s="155">
        <f>'[1]TH Tien 07'!H25</f>
        <v>146947517</v>
      </c>
      <c r="I29" s="155">
        <f>'[1]TH Tien 07'!I25</f>
        <v>460310847</v>
      </c>
      <c r="J29" s="155">
        <f>'[1]TH Tien 07'!J25</f>
        <v>73985049</v>
      </c>
      <c r="K29" s="155">
        <f>'[1]TH Tien 07'!K25</f>
        <v>314560189.5</v>
      </c>
      <c r="L29" s="155">
        <f>'[1]TH Tien 07'!N25</f>
        <v>14977</v>
      </c>
      <c r="M29" s="155">
        <f>'[1]TH Tien 07'!P25</f>
        <v>706876934</v>
      </c>
      <c r="N29" s="155">
        <f>'[1]TH Tien 07'!Q25</f>
        <v>31119618</v>
      </c>
      <c r="O29" s="155">
        <f>'[1]TH Tien 07'!R25</f>
        <v>1040686267</v>
      </c>
      <c r="P29" s="155">
        <f>'[1]TH Tien 07'!S25</f>
        <v>160236792</v>
      </c>
      <c r="Q29" s="155">
        <f>'[1]TH Tien 07'!T25</f>
        <v>50428384</v>
      </c>
      <c r="R29" s="155">
        <f>'[1]TH Tien 07'!U25</f>
        <v>830021091</v>
      </c>
      <c r="S29" s="155">
        <f>'[1]TH Tien 07'!V25</f>
        <v>1778682819</v>
      </c>
      <c r="T29" s="199">
        <f>'[1]TH Tien 07'!W25</f>
        <v>0.5743510720421925</v>
      </c>
      <c r="U29" s="199">
        <f>'[1]TH Tien 07'!X25</f>
        <v>0.6249105271445766</v>
      </c>
      <c r="V29" s="144">
        <f t="shared" si="2"/>
        <v>1272307425</v>
      </c>
      <c r="W29" s="144">
        <f t="shared" si="3"/>
        <v>534310873</v>
      </c>
      <c r="X29" s="198">
        <f t="shared" si="4"/>
        <v>0.41995422057683895</v>
      </c>
      <c r="Y29" s="198">
        <f t="shared" si="5"/>
        <v>0.4842174442008679</v>
      </c>
      <c r="Z29" s="144">
        <f t="shared" si="6"/>
        <v>2627553881.5</v>
      </c>
    </row>
    <row r="30" spans="1:26" s="146" customFormat="1" ht="18.75" customHeight="1">
      <c r="A30" s="153">
        <v>15</v>
      </c>
      <c r="B30" s="154" t="str">
        <f>'[1]TH Tien 07'!B26</f>
        <v>Đà Nẵng</v>
      </c>
      <c r="C30" s="155">
        <f>'[1]TH Tien 07'!C26</f>
        <v>3073654728</v>
      </c>
      <c r="D30" s="155">
        <f>'[1]TH Tien 07'!D26</f>
        <v>952630659</v>
      </c>
      <c r="E30" s="155">
        <f>'[1]TH Tien 07'!E26</f>
        <v>2121024069</v>
      </c>
      <c r="F30" s="155">
        <f>'[1]TH Tien 07'!F26</f>
        <v>2379041456</v>
      </c>
      <c r="G30" s="155">
        <f>'[1]TH Tien 07'!G26</f>
        <v>1168681988</v>
      </c>
      <c r="H30" s="155">
        <f>'[1]TH Tien 07'!H26</f>
        <v>573304938</v>
      </c>
      <c r="I30" s="155">
        <f>'[1]TH Tien 07'!I26</f>
        <v>338361037</v>
      </c>
      <c r="J30" s="155">
        <f>'[1]TH Tien 07'!J26</f>
        <v>105812392</v>
      </c>
      <c r="K30" s="155">
        <f>'[1]TH Tien 07'!K26</f>
        <v>151127461</v>
      </c>
      <c r="L30" s="155">
        <f>'[1]TH Tien 07'!N26</f>
        <v>76160</v>
      </c>
      <c r="M30" s="155">
        <f>'[1]TH Tien 07'!P26</f>
        <v>1197569852</v>
      </c>
      <c r="N30" s="155">
        <f>'[1]TH Tien 07'!Q26</f>
        <v>12789616</v>
      </c>
      <c r="O30" s="155">
        <f>'[1]TH Tien 07'!R26</f>
        <v>694613272</v>
      </c>
      <c r="P30" s="155">
        <f>'[1]TH Tien 07'!S26</f>
        <v>106454759</v>
      </c>
      <c r="Q30" s="155">
        <f>'[1]TH Tien 07'!T26</f>
        <v>424005997</v>
      </c>
      <c r="R30" s="155">
        <f>'[1]TH Tien 07'!U26</f>
        <v>164152516</v>
      </c>
      <c r="S30" s="155">
        <f>'[1]TH Tien 07'!V26</f>
        <v>1904972740</v>
      </c>
      <c r="T30" s="199">
        <f>'[1]TH Tien 07'!W26</f>
        <v>0.49124069908599355</v>
      </c>
      <c r="U30" s="199">
        <f>'[1]TH Tien 07'!X26</f>
        <v>0.7740106376710768</v>
      </c>
      <c r="V30" s="144">
        <f t="shared" si="2"/>
        <v>1654609057</v>
      </c>
      <c r="W30" s="144">
        <f t="shared" si="3"/>
        <v>444249589</v>
      </c>
      <c r="X30" s="198">
        <f t="shared" si="4"/>
        <v>0.268492177726548</v>
      </c>
      <c r="Y30" s="198">
        <f t="shared" si="5"/>
        <v>0.6617510332424329</v>
      </c>
      <c r="Z30" s="144">
        <f t="shared" si="6"/>
        <v>2500349790</v>
      </c>
    </row>
    <row r="31" spans="1:26" s="146" customFormat="1" ht="18.75" customHeight="1">
      <c r="A31" s="153">
        <v>16</v>
      </c>
      <c r="B31" s="154" t="str">
        <f>'[1]TH Tien 07'!B27</f>
        <v>Đắk Lắc</v>
      </c>
      <c r="C31" s="155">
        <f>'[1]TH Tien 07'!C27</f>
        <v>1055207869</v>
      </c>
      <c r="D31" s="155">
        <f>'[1]TH Tien 07'!D27</f>
        <v>493585253</v>
      </c>
      <c r="E31" s="155">
        <f>'[1]TH Tien 07'!E27</f>
        <v>561622616</v>
      </c>
      <c r="F31" s="155">
        <f>'[1]TH Tien 07'!F27</f>
        <v>560984604</v>
      </c>
      <c r="G31" s="155">
        <f>'[1]TH Tien 07'!G27</f>
        <v>418756539</v>
      </c>
      <c r="H31" s="155">
        <f>'[1]TH Tien 07'!H27</f>
        <v>45171446</v>
      </c>
      <c r="I31" s="155">
        <f>'[1]TH Tien 07'!I27</f>
        <v>124095808</v>
      </c>
      <c r="J31" s="155">
        <f>'[1]TH Tien 07'!J27</f>
        <v>40057262</v>
      </c>
      <c r="K31" s="155">
        <f>'[1]TH Tien 07'!K27</f>
        <v>209229164</v>
      </c>
      <c r="L31" s="155">
        <f>'[1]TH Tien 07'!N27</f>
        <v>202859</v>
      </c>
      <c r="M31" s="155">
        <f>'[1]TH Tien 07'!P27</f>
        <v>139918138</v>
      </c>
      <c r="N31" s="155">
        <f>'[1]TH Tien 07'!Q27</f>
        <v>2309927</v>
      </c>
      <c r="O31" s="155">
        <f>'[1]TH Tien 07'!R27</f>
        <v>494223265</v>
      </c>
      <c r="P31" s="155">
        <f>'[1]TH Tien 07'!S27</f>
        <v>84581851</v>
      </c>
      <c r="Q31" s="155">
        <f>'[1]TH Tien 07'!T27</f>
        <v>518000</v>
      </c>
      <c r="R31" s="155">
        <f>'[1]TH Tien 07'!U27</f>
        <v>409123414</v>
      </c>
      <c r="S31" s="155">
        <f>'[1]TH Tien 07'!V27</f>
        <v>636451330</v>
      </c>
      <c r="T31" s="199">
        <f>'[1]TH Tien 07'!W27</f>
        <v>0.7464670795136474</v>
      </c>
      <c r="U31" s="199">
        <f>'[1]TH Tien 07'!X27</f>
        <v>0.5316342120644288</v>
      </c>
      <c r="V31" s="144">
        <f t="shared" si="2"/>
        <v>306583994</v>
      </c>
      <c r="W31" s="144">
        <f t="shared" si="3"/>
        <v>164355929</v>
      </c>
      <c r="X31" s="198">
        <f t="shared" si="4"/>
        <v>0.5360877678434837</v>
      </c>
      <c r="Y31" s="198">
        <f t="shared" si="5"/>
        <v>0.30353756262510545</v>
      </c>
      <c r="Z31" s="144">
        <f t="shared" si="6"/>
        <v>1010036423</v>
      </c>
    </row>
    <row r="32" spans="1:26" s="146" customFormat="1" ht="18.75" customHeight="1">
      <c r="A32" s="153">
        <v>17</v>
      </c>
      <c r="B32" s="154" t="str">
        <f>'[1]TH Tien 07'!B28</f>
        <v>Đắk Nông</v>
      </c>
      <c r="C32" s="155">
        <f>'[1]TH Tien 07'!C28</f>
        <v>1022314327</v>
      </c>
      <c r="D32" s="155">
        <f>'[1]TH Tien 07'!D28</f>
        <v>188430196</v>
      </c>
      <c r="E32" s="155">
        <f>'[1]TH Tien 07'!E28</f>
        <v>833884131</v>
      </c>
      <c r="F32" s="155">
        <f>'[1]TH Tien 07'!F28</f>
        <v>782723712</v>
      </c>
      <c r="G32" s="155">
        <f>'[1]TH Tien 07'!G28</f>
        <v>174848868</v>
      </c>
      <c r="H32" s="155">
        <f>'[1]TH Tien 07'!H28</f>
        <v>21261154</v>
      </c>
      <c r="I32" s="155">
        <f>'[1]TH Tien 07'!I28</f>
        <v>115033831</v>
      </c>
      <c r="J32" s="155">
        <f>'[1]TH Tien 07'!J28</f>
        <v>11827481</v>
      </c>
      <c r="K32" s="155">
        <f>'[1]TH Tien 07'!K28</f>
        <v>26682881</v>
      </c>
      <c r="L32" s="155">
        <f>'[1]TH Tien 07'!N28</f>
        <v>43521</v>
      </c>
      <c r="M32" s="155">
        <f>'[1]TH Tien 07'!P28</f>
        <v>585222744</v>
      </c>
      <c r="N32" s="155">
        <f>'[1]TH Tien 07'!Q28</f>
        <v>22652100</v>
      </c>
      <c r="O32" s="155">
        <f>'[1]TH Tien 07'!R28</f>
        <v>239590615</v>
      </c>
      <c r="P32" s="155">
        <f>'[1]TH Tien 07'!S28</f>
        <v>46136647</v>
      </c>
      <c r="Q32" s="155">
        <f>'[1]TH Tien 07'!T28</f>
        <v>0</v>
      </c>
      <c r="R32" s="155">
        <f>'[1]TH Tien 07'!U28</f>
        <v>193453968</v>
      </c>
      <c r="S32" s="155">
        <f>'[1]TH Tien 07'!V28</f>
        <v>847465459</v>
      </c>
      <c r="T32" s="199">
        <f>'[1]TH Tien 07'!W28</f>
        <v>0.2233851681243049</v>
      </c>
      <c r="U32" s="199">
        <f>'[1]TH Tien 07'!X28</f>
        <v>0.7656389931430551</v>
      </c>
      <c r="V32" s="144">
        <f t="shared" si="2"/>
        <v>734779677</v>
      </c>
      <c r="W32" s="144">
        <f t="shared" si="3"/>
        <v>126904833</v>
      </c>
      <c r="X32" s="198">
        <f t="shared" si="4"/>
        <v>0.17271140856553657</v>
      </c>
      <c r="Y32" s="198">
        <f t="shared" si="5"/>
        <v>0.7340066410238529</v>
      </c>
      <c r="Z32" s="144">
        <f t="shared" si="6"/>
        <v>1001053173</v>
      </c>
    </row>
    <row r="33" spans="1:26" s="146" customFormat="1" ht="18.75" customHeight="1">
      <c r="A33" s="153">
        <v>18</v>
      </c>
      <c r="B33" s="154" t="str">
        <f>'[1]TH Tien 07'!B29</f>
        <v>Điện Biên</v>
      </c>
      <c r="C33" s="155">
        <f>'[1]TH Tien 07'!C29</f>
        <v>28190868.05</v>
      </c>
      <c r="D33" s="155">
        <f>'[1]TH Tien 07'!D29</f>
        <v>17343342.1</v>
      </c>
      <c r="E33" s="155">
        <f>'[1]TH Tien 07'!E29</f>
        <v>10847525.95</v>
      </c>
      <c r="F33" s="155">
        <f>'[1]TH Tien 07'!F29</f>
        <v>15488463.95</v>
      </c>
      <c r="G33" s="155">
        <f>'[1]TH Tien 07'!G29</f>
        <v>12704267.95</v>
      </c>
      <c r="H33" s="155">
        <f>'[1]TH Tien 07'!H29</f>
        <v>884268</v>
      </c>
      <c r="I33" s="155">
        <f>'[1]TH Tien 07'!I29</f>
        <v>7157027.95</v>
      </c>
      <c r="J33" s="155">
        <f>'[1]TH Tien 07'!J29</f>
        <v>2098783</v>
      </c>
      <c r="K33" s="155">
        <f>'[1]TH Tien 07'!K29</f>
        <v>2004757</v>
      </c>
      <c r="L33" s="155">
        <f>'[1]TH Tien 07'!N29</f>
        <v>559432</v>
      </c>
      <c r="M33" s="155">
        <f>'[1]TH Tien 07'!P29</f>
        <v>2777177</v>
      </c>
      <c r="N33" s="155">
        <f>'[1]TH Tien 07'!Q29</f>
        <v>7019</v>
      </c>
      <c r="O33" s="155">
        <f>'[1]TH Tien 07'!R29</f>
        <v>12702404.100000001</v>
      </c>
      <c r="P33" s="155">
        <f>'[1]TH Tien 07'!S29</f>
        <v>9962971.1</v>
      </c>
      <c r="Q33" s="155">
        <f>'[1]TH Tien 07'!T29</f>
        <v>0</v>
      </c>
      <c r="R33" s="155">
        <f>'[1]TH Tien 07'!U29</f>
        <v>2739433.000000002</v>
      </c>
      <c r="S33" s="155">
        <f>'[1]TH Tien 07'!V29</f>
        <v>15486600.100000001</v>
      </c>
      <c r="T33" s="199">
        <f>'[1]TH Tien 07'!W29</f>
        <v>0.8202406636973191</v>
      </c>
      <c r="U33" s="199">
        <f>'[1]TH Tien 07'!X29</f>
        <v>0.5494142260014586</v>
      </c>
      <c r="V33" s="144">
        <f t="shared" si="2"/>
        <v>12599438.95</v>
      </c>
      <c r="W33" s="144">
        <f t="shared" si="3"/>
        <v>9815242.95</v>
      </c>
      <c r="X33" s="198">
        <f t="shared" si="4"/>
        <v>0.7790222238427529</v>
      </c>
      <c r="Y33" s="198">
        <f t="shared" si="5"/>
        <v>0.4614063606208639</v>
      </c>
      <c r="Z33" s="144">
        <f t="shared" si="6"/>
        <v>27306600.05</v>
      </c>
    </row>
    <row r="34" spans="1:26" s="146" customFormat="1" ht="18.75" customHeight="1">
      <c r="A34" s="153">
        <v>19</v>
      </c>
      <c r="B34" s="154" t="str">
        <f>'[1]TH Tien 07'!B30</f>
        <v>Đồng Nai</v>
      </c>
      <c r="C34" s="155">
        <f>'[1]TH Tien 07'!C30</f>
        <v>3687492510.58</v>
      </c>
      <c r="D34" s="155">
        <f>'[1]TH Tien 07'!D30</f>
        <v>2165978169.013</v>
      </c>
      <c r="E34" s="155">
        <f>'[1]TH Tien 07'!E30</f>
        <v>1521514341.567</v>
      </c>
      <c r="F34" s="155">
        <f>'[1]TH Tien 07'!F30</f>
        <v>2548708273.4249954</v>
      </c>
      <c r="G34" s="155">
        <f>'[1]TH Tien 07'!G30</f>
        <v>1159833212.491</v>
      </c>
      <c r="H34" s="155">
        <f>'[1]TH Tien 07'!H30</f>
        <v>132029723.967</v>
      </c>
      <c r="I34" s="155">
        <f>'[1]TH Tien 07'!I30</f>
        <v>442327340.047</v>
      </c>
      <c r="J34" s="155">
        <f>'[1]TH Tien 07'!J30</f>
        <v>404973608.14599997</v>
      </c>
      <c r="K34" s="155">
        <f>'[1]TH Tien 07'!K30</f>
        <v>180264958.331</v>
      </c>
      <c r="L34" s="155">
        <f>'[1]TH Tien 07'!N30</f>
        <v>237582</v>
      </c>
      <c r="M34" s="155">
        <f>'[1]TH Tien 07'!P30</f>
        <v>1385892805.9339955</v>
      </c>
      <c r="N34" s="155">
        <f>'[1]TH Tien 07'!Q30</f>
        <v>2982255</v>
      </c>
      <c r="O34" s="155">
        <f>'[1]TH Tien 07'!R30</f>
        <v>1138784237.1550045</v>
      </c>
      <c r="P34" s="155">
        <f>'[1]TH Tien 07'!S30</f>
        <v>611793006.5730045</v>
      </c>
      <c r="Q34" s="155">
        <f>'[1]TH Tien 07'!T30</f>
        <v>9566828</v>
      </c>
      <c r="R34" s="155">
        <f>'[1]TH Tien 07'!U30</f>
        <v>517424402.582</v>
      </c>
      <c r="S34" s="155">
        <f>'[1]TH Tien 07'!V30</f>
        <v>2527659298.0889997</v>
      </c>
      <c r="T34" s="199">
        <f>'[1]TH Tien 07'!W30</f>
        <v>0.455067072439953</v>
      </c>
      <c r="U34" s="199">
        <f>'[1]TH Tien 07'!X30</f>
        <v>0.6911765287962884</v>
      </c>
      <c r="V34" s="144">
        <f t="shared" si="2"/>
        <v>2236413591.1269956</v>
      </c>
      <c r="W34" s="144">
        <f t="shared" si="3"/>
        <v>847538530.193</v>
      </c>
      <c r="X34" s="198">
        <f t="shared" si="4"/>
        <v>0.3789721782927906</v>
      </c>
      <c r="Y34" s="198">
        <f t="shared" si="5"/>
        <v>0.6290077341120043</v>
      </c>
      <c r="Z34" s="144">
        <f t="shared" si="6"/>
        <v>3555462786.613</v>
      </c>
    </row>
    <row r="35" spans="1:26" s="146" customFormat="1" ht="18.75" customHeight="1">
      <c r="A35" s="153">
        <v>20</v>
      </c>
      <c r="B35" s="154" t="str">
        <f>'[1]TH Tien 07'!B31</f>
        <v>Đồng Tháp</v>
      </c>
      <c r="C35" s="155">
        <f>'[1]TH Tien 07'!C31</f>
        <v>1307529262</v>
      </c>
      <c r="D35" s="155">
        <f>'[1]TH Tien 07'!D31</f>
        <v>475052814</v>
      </c>
      <c r="E35" s="155">
        <f>'[1]TH Tien 07'!E31</f>
        <v>832476448</v>
      </c>
      <c r="F35" s="155">
        <f>'[1]TH Tien 07'!F31</f>
        <v>1140134925</v>
      </c>
      <c r="G35" s="155">
        <f>'[1]TH Tien 07'!G31</f>
        <v>463140388</v>
      </c>
      <c r="H35" s="155">
        <f>'[1]TH Tien 07'!H31</f>
        <v>81731756</v>
      </c>
      <c r="I35" s="155">
        <f>'[1]TH Tien 07'!I31</f>
        <v>178537536</v>
      </c>
      <c r="J35" s="155">
        <f>'[1]TH Tien 07'!J31</f>
        <v>23341632</v>
      </c>
      <c r="K35" s="155">
        <f>'[1]TH Tien 07'!K31</f>
        <v>179397738</v>
      </c>
      <c r="L35" s="155">
        <f>'[1]TH Tien 07'!N31</f>
        <v>131726</v>
      </c>
      <c r="M35" s="155">
        <f>'[1]TH Tien 07'!P31</f>
        <v>676994537</v>
      </c>
      <c r="N35" s="155">
        <f>'[1]TH Tien 07'!Q31</f>
        <v>0</v>
      </c>
      <c r="O35" s="155">
        <f>'[1]TH Tien 07'!R31</f>
        <v>167394337</v>
      </c>
      <c r="P35" s="155">
        <f>'[1]TH Tien 07'!S31</f>
        <v>57503847</v>
      </c>
      <c r="Q35" s="155">
        <f>'[1]TH Tien 07'!T31</f>
        <v>899291</v>
      </c>
      <c r="R35" s="155">
        <f>'[1]TH Tien 07'!U31</f>
        <v>108991199</v>
      </c>
      <c r="S35" s="155">
        <f>'[1]TH Tien 07'!V31</f>
        <v>844388874</v>
      </c>
      <c r="T35" s="199">
        <f>'[1]TH Tien 07'!W31</f>
        <v>0.4062154205126205</v>
      </c>
      <c r="U35" s="199">
        <f>'[1]TH Tien 07'!X31</f>
        <v>0.8719766036104207</v>
      </c>
      <c r="V35" s="144">
        <f t="shared" si="2"/>
        <v>879005431</v>
      </c>
      <c r="W35" s="144">
        <f t="shared" si="3"/>
        <v>202010894</v>
      </c>
      <c r="X35" s="198">
        <f t="shared" si="4"/>
        <v>0.22981757208278272</v>
      </c>
      <c r="Y35" s="198">
        <f t="shared" si="5"/>
        <v>0.7170886110450285</v>
      </c>
      <c r="Z35" s="144">
        <f t="shared" si="6"/>
        <v>1225797506</v>
      </c>
    </row>
    <row r="36" spans="1:26" s="146" customFormat="1" ht="18.75" customHeight="1">
      <c r="A36" s="153">
        <v>21</v>
      </c>
      <c r="B36" s="154" t="str">
        <f>'[1]TH Tien 07'!B32</f>
        <v>Gia Lai</v>
      </c>
      <c r="C36" s="155">
        <f>'[1]TH Tien 07'!C32</f>
        <v>957107984</v>
      </c>
      <c r="D36" s="155">
        <f>'[1]TH Tien 07'!D32</f>
        <v>557285757</v>
      </c>
      <c r="E36" s="155">
        <f>'[1]TH Tien 07'!E32</f>
        <v>399822227</v>
      </c>
      <c r="F36" s="155">
        <f>'[1]TH Tien 07'!F32</f>
        <v>705703171</v>
      </c>
      <c r="G36" s="155">
        <f>'[1]TH Tien 07'!G32</f>
        <v>282583394</v>
      </c>
      <c r="H36" s="155">
        <f>'[1]TH Tien 07'!H32</f>
        <v>23775862</v>
      </c>
      <c r="I36" s="155">
        <f>'[1]TH Tien 07'!I32</f>
        <v>134918379</v>
      </c>
      <c r="J36" s="155">
        <f>'[1]TH Tien 07'!J32</f>
        <v>41253742</v>
      </c>
      <c r="K36" s="155">
        <f>'[1]TH Tien 07'!K32</f>
        <v>82560173</v>
      </c>
      <c r="L36" s="155">
        <f>'[1]TH Tien 07'!N32</f>
        <v>75238</v>
      </c>
      <c r="M36" s="155">
        <f>'[1]TH Tien 07'!P32</f>
        <v>421800294</v>
      </c>
      <c r="N36" s="155">
        <f>'[1]TH Tien 07'!Q32</f>
        <v>1319483</v>
      </c>
      <c r="O36" s="155">
        <f>'[1]TH Tien 07'!R32</f>
        <v>251404813</v>
      </c>
      <c r="P36" s="155">
        <f>'[1]TH Tien 07'!S32</f>
        <v>54972908</v>
      </c>
      <c r="Q36" s="155">
        <f>'[1]TH Tien 07'!T32</f>
        <v>8073422</v>
      </c>
      <c r="R36" s="155">
        <f>'[1]TH Tien 07'!U32</f>
        <v>188358483</v>
      </c>
      <c r="S36" s="155">
        <f>'[1]TH Tien 07'!V32</f>
        <v>674524590</v>
      </c>
      <c r="T36" s="199">
        <f>'[1]TH Tien 07'!W32</f>
        <v>0.40042811994109634</v>
      </c>
      <c r="U36" s="199">
        <f>'[1]TH Tien 07'!X32</f>
        <v>0.7373286847432672</v>
      </c>
      <c r="V36" s="144">
        <f t="shared" si="2"/>
        <v>599367136</v>
      </c>
      <c r="W36" s="144">
        <f t="shared" si="3"/>
        <v>176247359</v>
      </c>
      <c r="X36" s="198">
        <f t="shared" si="4"/>
        <v>0.2940557605080303</v>
      </c>
      <c r="Y36" s="198">
        <f t="shared" si="5"/>
        <v>0.6421799077434945</v>
      </c>
      <c r="Z36" s="144">
        <f t="shared" si="6"/>
        <v>933332122</v>
      </c>
    </row>
    <row r="37" spans="1:26" s="146" customFormat="1" ht="18.75" customHeight="1">
      <c r="A37" s="153">
        <v>22</v>
      </c>
      <c r="B37" s="154" t="str">
        <f>'[1]TH Tien 07'!B33</f>
        <v>Hà Giang</v>
      </c>
      <c r="C37" s="155">
        <f>'[1]TH Tien 07'!C33</f>
        <v>51826954</v>
      </c>
      <c r="D37" s="155">
        <f>'[1]TH Tien 07'!D33</f>
        <v>20189136</v>
      </c>
      <c r="E37" s="155">
        <f>'[1]TH Tien 07'!E33</f>
        <v>31637818</v>
      </c>
      <c r="F37" s="155">
        <f>'[1]TH Tien 07'!F33</f>
        <v>42408845</v>
      </c>
      <c r="G37" s="155">
        <f>'[1]TH Tien 07'!G33</f>
        <v>28867195</v>
      </c>
      <c r="H37" s="155">
        <f>'[1]TH Tien 07'!H33</f>
        <v>299793</v>
      </c>
      <c r="I37" s="155">
        <f>'[1]TH Tien 07'!I33</f>
        <v>10614024</v>
      </c>
      <c r="J37" s="155">
        <f>'[1]TH Tien 07'!J33</f>
        <v>6647015</v>
      </c>
      <c r="K37" s="155">
        <f>'[1]TH Tien 07'!K33</f>
        <v>11188374</v>
      </c>
      <c r="L37" s="155">
        <f>'[1]TH Tien 07'!N33</f>
        <v>117989</v>
      </c>
      <c r="M37" s="155">
        <f>'[1]TH Tien 07'!P33</f>
        <v>10056806</v>
      </c>
      <c r="N37" s="155">
        <f>'[1]TH Tien 07'!Q33</f>
        <v>3484844</v>
      </c>
      <c r="O37" s="155">
        <f>'[1]TH Tien 07'!R33</f>
        <v>9418109</v>
      </c>
      <c r="P37" s="155">
        <f>'[1]TH Tien 07'!S33</f>
        <v>8208086</v>
      </c>
      <c r="Q37" s="155">
        <f>'[1]TH Tien 07'!T33</f>
        <v>0</v>
      </c>
      <c r="R37" s="155">
        <f>'[1]TH Tien 07'!U33</f>
        <v>1210023</v>
      </c>
      <c r="S37" s="155">
        <f>'[1]TH Tien 07'!V33</f>
        <v>22959759</v>
      </c>
      <c r="T37" s="199">
        <f>'[1]TH Tien 07'!W33</f>
        <v>0.6806880734431697</v>
      </c>
      <c r="U37" s="199">
        <f>'[1]TH Tien 07'!X33</f>
        <v>0.8182777826379687</v>
      </c>
      <c r="V37" s="144">
        <f t="shared" si="2"/>
        <v>30920678</v>
      </c>
      <c r="W37" s="144">
        <f t="shared" si="3"/>
        <v>17379028</v>
      </c>
      <c r="X37" s="198">
        <f t="shared" si="4"/>
        <v>0.5620519705292362</v>
      </c>
      <c r="Y37" s="198">
        <f t="shared" si="5"/>
        <v>0.6000850308830328</v>
      </c>
      <c r="Z37" s="144">
        <f t="shared" si="6"/>
        <v>51527161</v>
      </c>
    </row>
    <row r="38" spans="1:26" s="146" customFormat="1" ht="18.75" customHeight="1">
      <c r="A38" s="153">
        <v>23</v>
      </c>
      <c r="B38" s="154" t="str">
        <f>'[1]TH Tien 07'!B34</f>
        <v>Hà Nam</v>
      </c>
      <c r="C38" s="155">
        <f>'[1]TH Tien 07'!C34</f>
        <v>429055410</v>
      </c>
      <c r="D38" s="155">
        <f>'[1]TH Tien 07'!D34</f>
        <v>35852419</v>
      </c>
      <c r="E38" s="155">
        <f>'[1]TH Tien 07'!E34</f>
        <v>393202991</v>
      </c>
      <c r="F38" s="155">
        <f>'[1]TH Tien 07'!F34</f>
        <v>368328631</v>
      </c>
      <c r="G38" s="155">
        <f>'[1]TH Tien 07'!G34</f>
        <v>262457772</v>
      </c>
      <c r="H38" s="155">
        <f>'[1]TH Tien 07'!H34</f>
        <v>165931946</v>
      </c>
      <c r="I38" s="155">
        <f>'[1]TH Tien 07'!I34</f>
        <v>24907434</v>
      </c>
      <c r="J38" s="155">
        <f>'[1]TH Tien 07'!J34</f>
        <v>3780579</v>
      </c>
      <c r="K38" s="155">
        <f>'[1]TH Tien 07'!K34</f>
        <v>67812982</v>
      </c>
      <c r="L38" s="155">
        <f>'[1]TH Tien 07'!N34</f>
        <v>24831</v>
      </c>
      <c r="M38" s="155">
        <f>'[1]TH Tien 07'!P34</f>
        <v>3509130</v>
      </c>
      <c r="N38" s="155">
        <f>'[1]TH Tien 07'!Q34</f>
        <v>102361729</v>
      </c>
      <c r="O38" s="155">
        <f>'[1]TH Tien 07'!R34</f>
        <v>60726779</v>
      </c>
      <c r="P38" s="155">
        <f>'[1]TH Tien 07'!S34</f>
        <v>56311793</v>
      </c>
      <c r="Q38" s="155">
        <f>'[1]TH Tien 07'!T34</f>
        <v>986055</v>
      </c>
      <c r="R38" s="155">
        <f>'[1]TH Tien 07'!U34</f>
        <v>3428931</v>
      </c>
      <c r="S38" s="155">
        <f>'[1]TH Tien 07'!V34</f>
        <v>166597638</v>
      </c>
      <c r="T38" s="199">
        <f>'[1]TH Tien 07'!W34</f>
        <v>0.7125641340653749</v>
      </c>
      <c r="U38" s="199">
        <f>'[1]TH Tien 07'!X34</f>
        <v>0.8584640175030074</v>
      </c>
      <c r="V38" s="144">
        <f t="shared" si="2"/>
        <v>134583703</v>
      </c>
      <c r="W38" s="144">
        <f t="shared" si="3"/>
        <v>28712844</v>
      </c>
      <c r="X38" s="198">
        <f t="shared" si="4"/>
        <v>0.21334562328100007</v>
      </c>
      <c r="Y38" s="198">
        <f t="shared" si="5"/>
        <v>0.5114849924596614</v>
      </c>
      <c r="Z38" s="144">
        <f t="shared" si="6"/>
        <v>263123464</v>
      </c>
    </row>
    <row r="39" spans="1:26" s="146" customFormat="1" ht="18.75" customHeight="1">
      <c r="A39" s="153">
        <v>24</v>
      </c>
      <c r="B39" s="154" t="str">
        <f>'[1]TH Tien 07'!B35</f>
        <v>Hà Nội</v>
      </c>
      <c r="C39" s="155">
        <f>'[1]TH Tien 07'!C35</f>
        <v>11302776564.619</v>
      </c>
      <c r="D39" s="155">
        <f>'[1]TH Tien 07'!D35</f>
        <v>3414793399</v>
      </c>
      <c r="E39" s="155">
        <f>'[1]TH Tien 07'!E35</f>
        <v>7887983165.6189995</v>
      </c>
      <c r="F39" s="155">
        <f>'[1]TH Tien 07'!F35</f>
        <v>9871392905.485</v>
      </c>
      <c r="G39" s="155">
        <f>'[1]TH Tien 07'!G35</f>
        <v>4313912971.983</v>
      </c>
      <c r="H39" s="155">
        <f>'[1]TH Tien 07'!H35</f>
        <v>833491703</v>
      </c>
      <c r="I39" s="155">
        <f>'[1]TH Tien 07'!I35</f>
        <v>925053387.017</v>
      </c>
      <c r="J39" s="155">
        <f>'[1]TH Tien 07'!J35</f>
        <v>474191302.966</v>
      </c>
      <c r="K39" s="155">
        <f>'[1]TH Tien 07'!K35</f>
        <v>2080158668</v>
      </c>
      <c r="L39" s="155">
        <f>'[1]TH Tien 07'!N35</f>
        <v>1017911</v>
      </c>
      <c r="M39" s="155">
        <f>'[1]TH Tien 07'!P35</f>
        <v>5540500505.502</v>
      </c>
      <c r="N39" s="155">
        <f>'[1]TH Tien 07'!Q35</f>
        <v>16979428</v>
      </c>
      <c r="O39" s="155">
        <f>'[1]TH Tien 07'!R35</f>
        <v>1431383659.1339989</v>
      </c>
      <c r="P39" s="155">
        <f>'[1]TH Tien 07'!S35</f>
        <v>515835255.13400006</v>
      </c>
      <c r="Q39" s="155">
        <f>'[1]TH Tien 07'!T35</f>
        <v>126515457</v>
      </c>
      <c r="R39" s="155">
        <f>'[1]TH Tien 07'!U35</f>
        <v>789032946.9999988</v>
      </c>
      <c r="S39" s="155">
        <f>'[1]TH Tien 07'!V35</f>
        <v>6988863592.635999</v>
      </c>
      <c r="T39" s="199">
        <f>'[1]TH Tien 07'!W35</f>
        <v>0.4370115761055353</v>
      </c>
      <c r="U39" s="199">
        <f>'[1]TH Tien 07'!X35</f>
        <v>0.873359996904243</v>
      </c>
      <c r="V39" s="144">
        <f t="shared" si="2"/>
        <v>6957742534.485</v>
      </c>
      <c r="W39" s="144">
        <f t="shared" si="3"/>
        <v>1400262600.983</v>
      </c>
      <c r="X39" s="198">
        <f t="shared" si="4"/>
        <v>0.20125243123654116</v>
      </c>
      <c r="Y39" s="198">
        <f t="shared" si="5"/>
        <v>0.6645862278513869</v>
      </c>
      <c r="Z39" s="144">
        <f t="shared" si="6"/>
        <v>10469284861.619</v>
      </c>
    </row>
    <row r="40" spans="1:26" s="146" customFormat="1" ht="18.75" customHeight="1">
      <c r="A40" s="153">
        <v>25</v>
      </c>
      <c r="B40" s="154" t="str">
        <f>'[1]TH Tien 07'!B36</f>
        <v>Hà Tĩnh</v>
      </c>
      <c r="C40" s="155">
        <f>'[1]TH Tien 07'!C36</f>
        <v>99508815</v>
      </c>
      <c r="D40" s="155">
        <f>'[1]TH Tien 07'!D36</f>
        <v>24875593</v>
      </c>
      <c r="E40" s="155">
        <f>'[1]TH Tien 07'!E36</f>
        <v>74633222</v>
      </c>
      <c r="F40" s="155">
        <f>'[1]TH Tien 07'!F36</f>
        <v>89198625</v>
      </c>
      <c r="G40" s="155">
        <f>'[1]TH Tien 07'!G36</f>
        <v>51577786</v>
      </c>
      <c r="H40" s="155">
        <f>'[1]TH Tien 07'!H36</f>
        <v>11461475</v>
      </c>
      <c r="I40" s="155">
        <f>'[1]TH Tien 07'!I36</f>
        <v>26675912</v>
      </c>
      <c r="J40" s="155">
        <f>'[1]TH Tien 07'!J36</f>
        <v>2167275</v>
      </c>
      <c r="K40" s="155">
        <f>'[1]TH Tien 07'!K36</f>
        <v>11148601</v>
      </c>
      <c r="L40" s="155">
        <f>'[1]TH Tien 07'!N36</f>
        <v>124523</v>
      </c>
      <c r="M40" s="155">
        <f>'[1]TH Tien 07'!P36</f>
        <v>36659751</v>
      </c>
      <c r="N40" s="155">
        <f>'[1]TH Tien 07'!Q36</f>
        <v>961088</v>
      </c>
      <c r="O40" s="155">
        <f>'[1]TH Tien 07'!R36</f>
        <v>10310190</v>
      </c>
      <c r="P40" s="155">
        <f>'[1]TH Tien 07'!S36</f>
        <v>6824690</v>
      </c>
      <c r="Q40" s="155">
        <f>'[1]TH Tien 07'!T36</f>
        <v>0</v>
      </c>
      <c r="R40" s="155">
        <f>'[1]TH Tien 07'!U36</f>
        <v>3485500</v>
      </c>
      <c r="S40" s="155">
        <f>'[1]TH Tien 07'!V36</f>
        <v>47931029</v>
      </c>
      <c r="T40" s="199">
        <f>'[1]TH Tien 07'!W36</f>
        <v>0.5782352138275674</v>
      </c>
      <c r="U40" s="199">
        <f>'[1]TH Tien 07'!X36</f>
        <v>0.8963891791898034</v>
      </c>
      <c r="V40" s="144">
        <f t="shared" si="2"/>
        <v>66588549</v>
      </c>
      <c r="W40" s="144">
        <f t="shared" si="3"/>
        <v>28967710</v>
      </c>
      <c r="X40" s="198">
        <f t="shared" si="4"/>
        <v>0.4350253975349425</v>
      </c>
      <c r="Y40" s="198">
        <f t="shared" si="5"/>
        <v>0.7562812119025969</v>
      </c>
      <c r="Z40" s="144">
        <f t="shared" si="6"/>
        <v>88047340</v>
      </c>
    </row>
    <row r="41" spans="1:26" s="146" customFormat="1" ht="18.75" customHeight="1">
      <c r="A41" s="153">
        <v>26</v>
      </c>
      <c r="B41" s="154" t="str">
        <f>'[1]TH Tien 07'!B37</f>
        <v>Hải Dương</v>
      </c>
      <c r="C41" s="155">
        <f>'[1]TH Tien 07'!C37</f>
        <v>1416789978</v>
      </c>
      <c r="D41" s="155">
        <f>'[1]TH Tien 07'!D37</f>
        <v>1237186522</v>
      </c>
      <c r="E41" s="155">
        <f>'[1]TH Tien 07'!E37</f>
        <v>179603456</v>
      </c>
      <c r="F41" s="155">
        <f>'[1]TH Tien 07'!F37</f>
        <v>1344578048</v>
      </c>
      <c r="G41" s="155">
        <f>'[1]TH Tien 07'!G37</f>
        <v>135978759</v>
      </c>
      <c r="H41" s="155">
        <f>'[1]TH Tien 07'!H37</f>
        <v>6284854</v>
      </c>
      <c r="I41" s="155">
        <f>'[1]TH Tien 07'!I37</f>
        <v>42951028</v>
      </c>
      <c r="J41" s="155">
        <f>'[1]TH Tien 07'!J37</f>
        <v>21659265</v>
      </c>
      <c r="K41" s="155">
        <f>'[1]TH Tien 07'!K37</f>
        <v>64696312</v>
      </c>
      <c r="L41" s="155">
        <f>'[1]TH Tien 07'!N37</f>
        <v>387300</v>
      </c>
      <c r="M41" s="155">
        <f>'[1]TH Tien 07'!P37</f>
        <v>190287024</v>
      </c>
      <c r="N41" s="155">
        <f>'[1]TH Tien 07'!Q37</f>
        <v>1018312265</v>
      </c>
      <c r="O41" s="155">
        <f>'[1]TH Tien 07'!R37</f>
        <v>72211930</v>
      </c>
      <c r="P41" s="155">
        <f>'[1]TH Tien 07'!S37</f>
        <v>22161110</v>
      </c>
      <c r="Q41" s="155">
        <f>'[1]TH Tien 07'!T37</f>
        <v>30498742</v>
      </c>
      <c r="R41" s="155">
        <f>'[1]TH Tien 07'!U37</f>
        <v>19552078</v>
      </c>
      <c r="S41" s="155">
        <f>'[1]TH Tien 07'!V37</f>
        <v>1280811219</v>
      </c>
      <c r="T41" s="199">
        <f>'[1]TH Tien 07'!W37</f>
        <v>0.10113117583784917</v>
      </c>
      <c r="U41" s="199">
        <f>'[1]TH Tien 07'!X37</f>
        <v>0.9490313094239011</v>
      </c>
      <c r="V41" s="144">
        <f t="shared" si="2"/>
        <v>1273596882</v>
      </c>
      <c r="W41" s="144">
        <f t="shared" si="3"/>
        <v>64997593</v>
      </c>
      <c r="X41" s="198">
        <f t="shared" si="4"/>
        <v>0.05103466718443175</v>
      </c>
      <c r="Y41" s="198">
        <f t="shared" si="5"/>
        <v>0.9029367283603005</v>
      </c>
      <c r="Z41" s="144">
        <f t="shared" si="6"/>
        <v>1410505124</v>
      </c>
    </row>
    <row r="42" spans="1:26" s="146" customFormat="1" ht="18.75" customHeight="1">
      <c r="A42" s="153">
        <v>27</v>
      </c>
      <c r="B42" s="154" t="str">
        <f>'[1]TH Tien 07'!B38</f>
        <v>Hải Phòng</v>
      </c>
      <c r="C42" s="155">
        <f>'[1]TH Tien 07'!C38</f>
        <v>3819558140</v>
      </c>
      <c r="D42" s="155">
        <f>'[1]TH Tien 07'!D38</f>
        <v>1558704991</v>
      </c>
      <c r="E42" s="155">
        <f>'[1]TH Tien 07'!E38</f>
        <v>2260853149</v>
      </c>
      <c r="F42" s="155">
        <f>'[1]TH Tien 07'!F38</f>
        <v>3417654521</v>
      </c>
      <c r="G42" s="155">
        <f>'[1]TH Tien 07'!G38</f>
        <v>1109340810</v>
      </c>
      <c r="H42" s="155">
        <f>'[1]TH Tien 07'!H38</f>
        <v>334947870</v>
      </c>
      <c r="I42" s="155">
        <f>'[1]TH Tien 07'!I38</f>
        <v>197286740</v>
      </c>
      <c r="J42" s="155">
        <f>'[1]TH Tien 07'!J38</f>
        <v>73773519</v>
      </c>
      <c r="K42" s="155">
        <f>'[1]TH Tien 07'!K38</f>
        <v>502409500</v>
      </c>
      <c r="L42" s="155">
        <f>'[1]TH Tien 07'!N38</f>
        <v>923181</v>
      </c>
      <c r="M42" s="155">
        <f>'[1]TH Tien 07'!P38</f>
        <v>1705688670</v>
      </c>
      <c r="N42" s="155">
        <f>'[1]TH Tien 07'!Q38</f>
        <v>602625041</v>
      </c>
      <c r="O42" s="155">
        <f>'[1]TH Tien 07'!R38</f>
        <v>401903619</v>
      </c>
      <c r="P42" s="155">
        <f>'[1]TH Tien 07'!S38</f>
        <v>107398953</v>
      </c>
      <c r="Q42" s="155">
        <f>'[1]TH Tien 07'!T38</f>
        <v>35536427</v>
      </c>
      <c r="R42" s="155">
        <f>'[1]TH Tien 07'!U38</f>
        <v>258968239</v>
      </c>
      <c r="S42" s="155">
        <f>'[1]TH Tien 07'!V38</f>
        <v>2710217330</v>
      </c>
      <c r="T42" s="199">
        <f>'[1]TH Tien 07'!W38</f>
        <v>0.32459126666653504</v>
      </c>
      <c r="U42" s="199">
        <f>'[1]TH Tien 07'!X38</f>
        <v>0.8947774574260048</v>
      </c>
      <c r="V42" s="144">
        <f t="shared" si="2"/>
        <v>2580297151</v>
      </c>
      <c r="W42" s="144">
        <f t="shared" si="3"/>
        <v>271983440</v>
      </c>
      <c r="X42" s="198">
        <f t="shared" si="4"/>
        <v>0.10540779766182828</v>
      </c>
      <c r="Y42" s="198">
        <f t="shared" si="5"/>
        <v>0.7404837129748802</v>
      </c>
      <c r="Z42" s="144">
        <f t="shared" si="6"/>
        <v>3484610270</v>
      </c>
    </row>
    <row r="43" spans="1:26" s="146" customFormat="1" ht="18.75" customHeight="1">
      <c r="A43" s="153">
        <v>28</v>
      </c>
      <c r="B43" s="154" t="str">
        <f>'[1]TH Tien 07'!B39</f>
        <v>Hậu Giang</v>
      </c>
      <c r="C43" s="155">
        <f>'[1]TH Tien 07'!C39</f>
        <v>536844262</v>
      </c>
      <c r="D43" s="155">
        <f>'[1]TH Tien 07'!D39</f>
        <v>247060614</v>
      </c>
      <c r="E43" s="155">
        <f>'[1]TH Tien 07'!E39</f>
        <v>289783648</v>
      </c>
      <c r="F43" s="155">
        <f>'[1]TH Tien 07'!F39</f>
        <v>399719958</v>
      </c>
      <c r="G43" s="155">
        <f>'[1]TH Tien 07'!G39</f>
        <v>148683558</v>
      </c>
      <c r="H43" s="155">
        <f>'[1]TH Tien 07'!H39</f>
        <v>10854863</v>
      </c>
      <c r="I43" s="155">
        <f>'[1]TH Tien 07'!I39</f>
        <v>73081715</v>
      </c>
      <c r="J43" s="155">
        <f>'[1]TH Tien 07'!J39</f>
        <v>32421174</v>
      </c>
      <c r="K43" s="155">
        <f>'[1]TH Tien 07'!K39</f>
        <v>32323617</v>
      </c>
      <c r="L43" s="155">
        <f>'[1]TH Tien 07'!N39</f>
        <v>2189</v>
      </c>
      <c r="M43" s="155">
        <f>'[1]TH Tien 07'!P39</f>
        <v>251036400</v>
      </c>
      <c r="N43" s="155">
        <f>'[1]TH Tien 07'!Q39</f>
        <v>0</v>
      </c>
      <c r="O43" s="155">
        <f>'[1]TH Tien 07'!R39</f>
        <v>137124304</v>
      </c>
      <c r="P43" s="155">
        <f>'[1]TH Tien 07'!S39</f>
        <v>15002786</v>
      </c>
      <c r="Q43" s="155">
        <f>'[1]TH Tien 07'!T39</f>
        <v>205322</v>
      </c>
      <c r="R43" s="155">
        <f>'[1]TH Tien 07'!U39</f>
        <v>121916196</v>
      </c>
      <c r="S43" s="155">
        <f>'[1]TH Tien 07'!V39</f>
        <v>388160704</v>
      </c>
      <c r="T43" s="199">
        <f>'[1]TH Tien 07'!W39</f>
        <v>0.37196931257558075</v>
      </c>
      <c r="U43" s="199">
        <f>'[1]TH Tien 07'!X39</f>
        <v>0.744573401065801</v>
      </c>
      <c r="V43" s="144">
        <f t="shared" si="2"/>
        <v>356541478</v>
      </c>
      <c r="W43" s="144">
        <f t="shared" si="3"/>
        <v>105505078</v>
      </c>
      <c r="X43" s="198">
        <f t="shared" si="4"/>
        <v>0.2959124940857512</v>
      </c>
      <c r="Y43" s="198">
        <f t="shared" si="5"/>
        <v>0.6778491708727384</v>
      </c>
      <c r="Z43" s="144">
        <f t="shared" si="6"/>
        <v>525989399</v>
      </c>
    </row>
    <row r="44" spans="1:26" s="146" customFormat="1" ht="18.75" customHeight="1">
      <c r="A44" s="153">
        <v>29</v>
      </c>
      <c r="B44" s="154" t="str">
        <f>'[1]TH Tien 07'!B40</f>
        <v>Hòa Bình</v>
      </c>
      <c r="C44" s="155">
        <f>'[1]TH Tien 07'!C40</f>
        <v>100226226.63100001</v>
      </c>
      <c r="D44" s="155">
        <f>'[1]TH Tien 07'!D40</f>
        <v>21159406.674000002</v>
      </c>
      <c r="E44" s="155">
        <f>'[1]TH Tien 07'!E40</f>
        <v>79066819.957</v>
      </c>
      <c r="F44" s="155">
        <f>'[1]TH Tien 07'!F40</f>
        <v>83941770.748</v>
      </c>
      <c r="G44" s="155">
        <f>'[1]TH Tien 07'!G40</f>
        <v>27528731.932</v>
      </c>
      <c r="H44" s="155">
        <f>'[1]TH Tien 07'!H40</f>
        <v>1614195</v>
      </c>
      <c r="I44" s="155">
        <f>'[1]TH Tien 07'!I40</f>
        <v>11692645.549999999</v>
      </c>
      <c r="J44" s="155">
        <f>'[1]TH Tien 07'!J40</f>
        <v>692242</v>
      </c>
      <c r="K44" s="155">
        <f>'[1]TH Tien 07'!K40</f>
        <v>13371917.382000001</v>
      </c>
      <c r="L44" s="155">
        <f>'[1]TH Tien 07'!N40</f>
        <v>157732</v>
      </c>
      <c r="M44" s="155">
        <f>'[1]TH Tien 07'!P40</f>
        <v>56171531.816</v>
      </c>
      <c r="N44" s="155">
        <f>'[1]TH Tien 07'!Q40</f>
        <v>241507</v>
      </c>
      <c r="O44" s="155">
        <f>'[1]TH Tien 07'!R40</f>
        <v>16284455.883000016</v>
      </c>
      <c r="P44" s="155">
        <f>'[1]TH Tien 07'!S40</f>
        <v>8736313.462</v>
      </c>
      <c r="Q44" s="155">
        <f>'[1]TH Tien 07'!T40</f>
        <v>0</v>
      </c>
      <c r="R44" s="155">
        <f>'[1]TH Tien 07'!U40</f>
        <v>7548142.421000017</v>
      </c>
      <c r="S44" s="155">
        <f>'[1]TH Tien 07'!V40</f>
        <v>72697494.69900002</v>
      </c>
      <c r="T44" s="199">
        <f>'[1]TH Tien 07'!W40</f>
        <v>0.3279503361281654</v>
      </c>
      <c r="U44" s="199">
        <f>'[1]TH Tien 07'!X40</f>
        <v>0.8375230073965169</v>
      </c>
      <c r="V44" s="144">
        <f t="shared" si="2"/>
        <v>68955658.366</v>
      </c>
      <c r="W44" s="144">
        <f t="shared" si="3"/>
        <v>12542619.549999999</v>
      </c>
      <c r="X44" s="198">
        <f t="shared" si="4"/>
        <v>0.18189398589201775</v>
      </c>
      <c r="Y44" s="198">
        <f t="shared" si="5"/>
        <v>0.6992621207118793</v>
      </c>
      <c r="Z44" s="144">
        <f t="shared" si="6"/>
        <v>98612031.63100001</v>
      </c>
    </row>
    <row r="45" spans="1:26" s="146" customFormat="1" ht="18.75" customHeight="1">
      <c r="A45" s="153">
        <v>30</v>
      </c>
      <c r="B45" s="154" t="str">
        <f>'[1]TH Tien 07'!B41</f>
        <v>Hồ Chí Minh</v>
      </c>
      <c r="C45" s="155">
        <f>'[1]TH Tien 07'!C41</f>
        <v>47278009910.563</v>
      </c>
      <c r="D45" s="155">
        <f>'[1]TH Tien 07'!D41</f>
        <v>20353908425.947998</v>
      </c>
      <c r="E45" s="155">
        <f>'[1]TH Tien 07'!E41</f>
        <v>26924101484.615</v>
      </c>
      <c r="F45" s="155">
        <f>'[1]TH Tien 07'!F41</f>
        <v>16975644102.244999</v>
      </c>
      <c r="G45" s="155">
        <f>'[1]TH Tien 07'!G41</f>
        <v>9319784930.352</v>
      </c>
      <c r="H45" s="155">
        <f>'[1]TH Tien 07'!H41</f>
        <v>2631722486.851</v>
      </c>
      <c r="I45" s="155">
        <f>'[1]TH Tien 07'!I41</f>
        <v>3318171479.957</v>
      </c>
      <c r="J45" s="155">
        <f>'[1]TH Tien 07'!J41</f>
        <v>1586248707.838</v>
      </c>
      <c r="K45" s="155">
        <f>'[1]TH Tien 07'!K41</f>
        <v>1782610045.7059999</v>
      </c>
      <c r="L45" s="155">
        <f>'[1]TH Tien 07'!N41</f>
        <v>1032210</v>
      </c>
      <c r="M45" s="155">
        <f>'[1]TH Tien 07'!P41</f>
        <v>7335392284.893</v>
      </c>
      <c r="N45" s="155">
        <f>'[1]TH Tien 07'!Q41</f>
        <v>320466887</v>
      </c>
      <c r="O45" s="155">
        <f>'[1]TH Tien 07'!R41</f>
        <v>30302365808.318005</v>
      </c>
      <c r="P45" s="155">
        <f>'[1]TH Tien 07'!S41</f>
        <v>3670317416.224</v>
      </c>
      <c r="Q45" s="155">
        <f>'[1]TH Tien 07'!T41</f>
        <v>619181705</v>
      </c>
      <c r="R45" s="155">
        <f>'[1]TH Tien 07'!U41</f>
        <v>26012866687.094006</v>
      </c>
      <c r="S45" s="155">
        <f>'[1]TH Tien 07'!V41</f>
        <v>37958224980.211006</v>
      </c>
      <c r="T45" s="199">
        <f>'[1]TH Tien 07'!W41</f>
        <v>0.5490092083822301</v>
      </c>
      <c r="U45" s="199">
        <f>'[1]TH Tien 07'!X41</f>
        <v>0.35906003942125</v>
      </c>
      <c r="V45" s="144">
        <f t="shared" si="2"/>
        <v>12561311569.688</v>
      </c>
      <c r="W45" s="144">
        <f t="shared" si="3"/>
        <v>4905452397.795</v>
      </c>
      <c r="X45" s="198">
        <f t="shared" si="4"/>
        <v>0.39052071677232053</v>
      </c>
      <c r="Y45" s="198">
        <f t="shared" si="5"/>
        <v>0.28135176057251704</v>
      </c>
      <c r="Z45" s="144">
        <f t="shared" si="6"/>
        <v>44646287423.712006</v>
      </c>
    </row>
    <row r="46" spans="1:26" s="146" customFormat="1" ht="18.75" customHeight="1">
      <c r="A46" s="153">
        <v>31</v>
      </c>
      <c r="B46" s="154" t="str">
        <f>'[1]TH Tien 07'!B42</f>
        <v>Hưng Yên</v>
      </c>
      <c r="C46" s="155">
        <f>'[1]TH Tien 07'!C42</f>
        <v>495405295.938</v>
      </c>
      <c r="D46" s="155">
        <f>'[1]TH Tien 07'!D42</f>
        <v>158068287.759</v>
      </c>
      <c r="E46" s="155">
        <f>'[1]TH Tien 07'!E42</f>
        <v>337337008.179</v>
      </c>
      <c r="F46" s="155">
        <f>'[1]TH Tien 07'!F42</f>
        <v>400320734.158</v>
      </c>
      <c r="G46" s="155">
        <f>'[1]TH Tien 07'!G42</f>
        <v>158827642.43899998</v>
      </c>
      <c r="H46" s="155">
        <f>'[1]TH Tien 07'!H42</f>
        <v>13325171</v>
      </c>
      <c r="I46" s="155">
        <f>'[1]TH Tien 07'!I42</f>
        <v>100895965.152</v>
      </c>
      <c r="J46" s="155">
        <f>'[1]TH Tien 07'!J42</f>
        <v>26500897.586999997</v>
      </c>
      <c r="K46" s="155">
        <f>'[1]TH Tien 07'!K42</f>
        <v>17579146.7</v>
      </c>
      <c r="L46" s="155">
        <f>'[1]TH Tien 07'!N42</f>
        <v>526462</v>
      </c>
      <c r="M46" s="155">
        <f>'[1]TH Tien 07'!P42</f>
        <v>240506457.71899998</v>
      </c>
      <c r="N46" s="155">
        <f>'[1]TH Tien 07'!Q42</f>
        <v>986634</v>
      </c>
      <c r="O46" s="155">
        <f>'[1]TH Tien 07'!R42</f>
        <v>95084561.78000003</v>
      </c>
      <c r="P46" s="155">
        <f>'[1]TH Tien 07'!S42</f>
        <v>18493984</v>
      </c>
      <c r="Q46" s="155">
        <f>'[1]TH Tien 07'!T42</f>
        <v>13416988</v>
      </c>
      <c r="R46" s="155">
        <f>'[1]TH Tien 07'!U42</f>
        <v>63173589.78000003</v>
      </c>
      <c r="S46" s="155">
        <f>'[1]TH Tien 07'!V42</f>
        <v>336577653.499</v>
      </c>
      <c r="T46" s="199">
        <f>'[1]TH Tien 07'!W42</f>
        <v>0.39675097712104346</v>
      </c>
      <c r="U46" s="199">
        <f>'[1]TH Tien 07'!X42</f>
        <v>0.8080671269370122</v>
      </c>
      <c r="V46" s="144">
        <f t="shared" si="2"/>
        <v>369416416.45799994</v>
      </c>
      <c r="W46" s="144">
        <f t="shared" si="3"/>
        <v>127923324.739</v>
      </c>
      <c r="X46" s="198">
        <f t="shared" si="4"/>
        <v>0.3462848943356148</v>
      </c>
      <c r="Y46" s="198">
        <f t="shared" si="5"/>
        <v>0.7662967157285531</v>
      </c>
      <c r="Z46" s="144">
        <f t="shared" si="6"/>
        <v>482080124.938</v>
      </c>
    </row>
    <row r="47" spans="1:26" s="146" customFormat="1" ht="18.75" customHeight="1">
      <c r="A47" s="153">
        <v>32</v>
      </c>
      <c r="B47" s="154" t="str">
        <f>'[1]TH Tien 07'!B43</f>
        <v>Kiên Giang</v>
      </c>
      <c r="C47" s="155">
        <f>'[1]TH Tien 07'!C43</f>
        <v>1416415788</v>
      </c>
      <c r="D47" s="155">
        <f>'[1]TH Tien 07'!D43</f>
        <v>702874650</v>
      </c>
      <c r="E47" s="155">
        <f>'[1]TH Tien 07'!E43</f>
        <v>713541138</v>
      </c>
      <c r="F47" s="155">
        <f>'[1]TH Tien 07'!F43</f>
        <v>1172360711</v>
      </c>
      <c r="G47" s="155">
        <f>'[1]TH Tien 07'!G43</f>
        <v>616981244</v>
      </c>
      <c r="H47" s="155">
        <f>'[1]TH Tien 07'!H43</f>
        <v>81168647</v>
      </c>
      <c r="I47" s="155">
        <f>'[1]TH Tien 07'!I43</f>
        <v>308881102</v>
      </c>
      <c r="J47" s="155">
        <f>'[1]TH Tien 07'!J43</f>
        <v>61545227</v>
      </c>
      <c r="K47" s="155">
        <f>'[1]TH Tien 07'!K43</f>
        <v>165144758</v>
      </c>
      <c r="L47" s="155">
        <f>'[1]TH Tien 07'!N43</f>
        <v>241510</v>
      </c>
      <c r="M47" s="155">
        <f>'[1]TH Tien 07'!P43</f>
        <v>550666300</v>
      </c>
      <c r="N47" s="155">
        <f>'[1]TH Tien 07'!Q43</f>
        <v>4713167</v>
      </c>
      <c r="O47" s="155">
        <f>'[1]TH Tien 07'!R43</f>
        <v>244055077</v>
      </c>
      <c r="P47" s="155">
        <f>'[1]TH Tien 07'!S43</f>
        <v>82287099</v>
      </c>
      <c r="Q47" s="155">
        <f>'[1]TH Tien 07'!T43</f>
        <v>5405245</v>
      </c>
      <c r="R47" s="155">
        <f>'[1]TH Tien 07'!U43</f>
        <v>156362733</v>
      </c>
      <c r="S47" s="155">
        <f>'[1]TH Tien 07'!V43</f>
        <v>799434544</v>
      </c>
      <c r="T47" s="199">
        <f>'[1]TH Tien 07'!W43</f>
        <v>0.5262725355865324</v>
      </c>
      <c r="U47" s="199">
        <f>'[1]TH Tien 07'!X43</f>
        <v>0.8276953144213329</v>
      </c>
      <c r="V47" s="144">
        <f aca="true" t="shared" si="7" ref="V47:V78">I47+J47+L47+M47+N47</f>
        <v>926047306</v>
      </c>
      <c r="W47" s="144">
        <f aca="true" t="shared" si="8" ref="W47:W78">I47+J47+L47</f>
        <v>370667839</v>
      </c>
      <c r="X47" s="198">
        <f aca="true" t="shared" si="9" ref="X47:X78">W47/V47</f>
        <v>0.40026879469157484</v>
      </c>
      <c r="Y47" s="198">
        <f aca="true" t="shared" si="10" ref="Y47:Y78">V47/Z47</f>
        <v>0.693540002869027</v>
      </c>
      <c r="Z47" s="144">
        <f aca="true" t="shared" si="11" ref="Z47:Z78">C47-H47</f>
        <v>1335247141</v>
      </c>
    </row>
    <row r="48" spans="1:26" s="146" customFormat="1" ht="18.75" customHeight="1">
      <c r="A48" s="153">
        <v>33</v>
      </c>
      <c r="B48" s="154" t="str">
        <f>'[1]TH Tien 07'!B44</f>
        <v>Kon Tum</v>
      </c>
      <c r="C48" s="155">
        <f>'[1]TH Tien 07'!C44</f>
        <v>793039900.5819999</v>
      </c>
      <c r="D48" s="155">
        <f>'[1]TH Tien 07'!D44</f>
        <v>133992530.19400002</v>
      </c>
      <c r="E48" s="155">
        <f>'[1]TH Tien 07'!E44</f>
        <v>659047370.3879999</v>
      </c>
      <c r="F48" s="155">
        <f>'[1]TH Tien 07'!F44</f>
        <v>780054456.629</v>
      </c>
      <c r="G48" s="155">
        <f>'[1]TH Tien 07'!G44</f>
        <v>421908315.45299995</v>
      </c>
      <c r="H48" s="155">
        <f>'[1]TH Tien 07'!H44</f>
        <v>260956166.45099998</v>
      </c>
      <c r="I48" s="155">
        <f>'[1]TH Tien 07'!I44</f>
        <v>52438465.01800001</v>
      </c>
      <c r="J48" s="155">
        <f>'[1]TH Tien 07'!J44</f>
        <v>31384647.779</v>
      </c>
      <c r="K48" s="155">
        <f>'[1]TH Tien 07'!K44</f>
        <v>77088925.38399999</v>
      </c>
      <c r="L48" s="155">
        <f>'[1]TH Tien 07'!N44</f>
        <v>40110.820999999996</v>
      </c>
      <c r="M48" s="155">
        <f>'[1]TH Tien 07'!P44</f>
        <v>350267014.83100003</v>
      </c>
      <c r="N48" s="155">
        <f>'[1]TH Tien 07'!Q44</f>
        <v>7879126.345</v>
      </c>
      <c r="O48" s="155">
        <f>'[1]TH Tien 07'!R44</f>
        <v>12985443.95299995</v>
      </c>
      <c r="P48" s="155">
        <f>'[1]TH Tien 07'!S44</f>
        <v>7144998.832</v>
      </c>
      <c r="Q48" s="155">
        <f>'[1]TH Tien 07'!T44</f>
        <v>14153.936</v>
      </c>
      <c r="R48" s="155">
        <f>'[1]TH Tien 07'!U44</f>
        <v>5826291.184999949</v>
      </c>
      <c r="S48" s="155">
        <f>'[1]TH Tien 07'!V44</f>
        <v>371131585.129</v>
      </c>
      <c r="T48" s="199">
        <f>'[1]TH Tien 07'!W44</f>
        <v>0.540870335227971</v>
      </c>
      <c r="U48" s="199">
        <f>'[1]TH Tien 07'!X44</f>
        <v>0.9836257369352158</v>
      </c>
      <c r="V48" s="144">
        <f t="shared" si="7"/>
        <v>442009364.794</v>
      </c>
      <c r="W48" s="144">
        <f t="shared" si="8"/>
        <v>83863223.618</v>
      </c>
      <c r="X48" s="198">
        <f t="shared" si="9"/>
        <v>0.18973178013340225</v>
      </c>
      <c r="Y48" s="198">
        <f t="shared" si="10"/>
        <v>0.830713920461956</v>
      </c>
      <c r="Z48" s="144">
        <f t="shared" si="11"/>
        <v>532083734.1309999</v>
      </c>
    </row>
    <row r="49" spans="1:26" s="146" customFormat="1" ht="18.75" customHeight="1">
      <c r="A49" s="153">
        <v>34</v>
      </c>
      <c r="B49" s="154" t="str">
        <f>'[1]TH Tien 07'!B45</f>
        <v>Khánh Hoà</v>
      </c>
      <c r="C49" s="155">
        <f>'[1]TH Tien 07'!C45</f>
        <v>1730140483.1644998</v>
      </c>
      <c r="D49" s="155">
        <f>'[1]TH Tien 07'!D45</f>
        <v>1174565992.9429998</v>
      </c>
      <c r="E49" s="155">
        <f>'[1]TH Tien 07'!E45</f>
        <v>555574490.2214999</v>
      </c>
      <c r="F49" s="155">
        <f>'[1]TH Tien 07'!F45</f>
        <v>914584560.9035</v>
      </c>
      <c r="G49" s="155">
        <f>'[1]TH Tien 07'!G45</f>
        <v>543288491.4195</v>
      </c>
      <c r="H49" s="155">
        <f>'[1]TH Tien 07'!H45</f>
        <v>41489406.84</v>
      </c>
      <c r="I49" s="155">
        <f>'[1]TH Tien 07'!I45</f>
        <v>245172028.70749998</v>
      </c>
      <c r="J49" s="155">
        <f>'[1]TH Tien 07'!J45</f>
        <v>129150705.604</v>
      </c>
      <c r="K49" s="155">
        <f>'[1]TH Tien 07'!K45</f>
        <v>127051299.562</v>
      </c>
      <c r="L49" s="155">
        <f>'[1]TH Tien 07'!N45</f>
        <v>425050.706</v>
      </c>
      <c r="M49" s="155">
        <f>'[1]TH Tien 07'!P45</f>
        <v>230635247.217</v>
      </c>
      <c r="N49" s="155">
        <f>'[1]TH Tien 07'!Q45</f>
        <v>140660822.267</v>
      </c>
      <c r="O49" s="155">
        <f>'[1]TH Tien 07'!R45</f>
        <v>815555922.2609998</v>
      </c>
      <c r="P49" s="155">
        <f>'[1]TH Tien 07'!S45</f>
        <v>66783915.408</v>
      </c>
      <c r="Q49" s="155">
        <f>'[1]TH Tien 07'!T45</f>
        <v>19225372.931</v>
      </c>
      <c r="R49" s="155">
        <f>'[1]TH Tien 07'!U45</f>
        <v>729546633.9219998</v>
      </c>
      <c r="S49" s="155">
        <f>'[1]TH Tien 07'!V45</f>
        <v>1186851991.745</v>
      </c>
      <c r="T49" s="199">
        <f>'[1]TH Tien 07'!W45</f>
        <v>0.5940276215496094</v>
      </c>
      <c r="U49" s="199">
        <f>'[1]TH Tien 07'!X45</f>
        <v>0.5286186698727992</v>
      </c>
      <c r="V49" s="144">
        <f t="shared" si="7"/>
        <v>746043854.5014999</v>
      </c>
      <c r="W49" s="144">
        <f t="shared" si="8"/>
        <v>374747785.0174999</v>
      </c>
      <c r="X49" s="198">
        <f t="shared" si="9"/>
        <v>0.502313346268234</v>
      </c>
      <c r="Y49" s="198">
        <f t="shared" si="10"/>
        <v>0.44179870250361675</v>
      </c>
      <c r="Z49" s="144">
        <f t="shared" si="11"/>
        <v>1688651076.3244998</v>
      </c>
    </row>
    <row r="50" spans="1:26" s="146" customFormat="1" ht="18.75" customHeight="1">
      <c r="A50" s="153">
        <v>35</v>
      </c>
      <c r="B50" s="154" t="str">
        <f>'[1]TH Tien 07'!B46</f>
        <v>Lai Châu</v>
      </c>
      <c r="C50" s="155">
        <f>'[1]TH Tien 07'!C46</f>
        <v>12134394</v>
      </c>
      <c r="D50" s="155">
        <f>'[1]TH Tien 07'!D46</f>
        <v>2805834</v>
      </c>
      <c r="E50" s="155">
        <f>'[1]TH Tien 07'!E46</f>
        <v>9328560</v>
      </c>
      <c r="F50" s="155">
        <f>'[1]TH Tien 07'!F46</f>
        <v>10674899</v>
      </c>
      <c r="G50" s="155">
        <f>'[1]TH Tien 07'!G46</f>
        <v>6176418</v>
      </c>
      <c r="H50" s="155">
        <f>'[1]TH Tien 07'!H46</f>
        <v>997783</v>
      </c>
      <c r="I50" s="155">
        <f>'[1]TH Tien 07'!I46</f>
        <v>4100674</v>
      </c>
      <c r="J50" s="155">
        <f>'[1]TH Tien 07'!J46</f>
        <v>73108</v>
      </c>
      <c r="K50" s="155">
        <f>'[1]TH Tien 07'!K46</f>
        <v>908186</v>
      </c>
      <c r="L50" s="155">
        <f>'[1]TH Tien 07'!N46</f>
        <v>96667</v>
      </c>
      <c r="M50" s="155">
        <f>'[1]TH Tien 07'!P46</f>
        <v>4120131</v>
      </c>
      <c r="N50" s="155">
        <f>'[1]TH Tien 07'!Q46</f>
        <v>378350</v>
      </c>
      <c r="O50" s="155">
        <f>'[1]TH Tien 07'!R46</f>
        <v>1459495</v>
      </c>
      <c r="P50" s="155">
        <f>'[1]TH Tien 07'!S46</f>
        <v>1393304</v>
      </c>
      <c r="Q50" s="155">
        <f>'[1]TH Tien 07'!T46</f>
        <v>0</v>
      </c>
      <c r="R50" s="155">
        <f>'[1]TH Tien 07'!U46</f>
        <v>66191</v>
      </c>
      <c r="S50" s="155">
        <f>'[1]TH Tien 07'!V46</f>
        <v>5957976</v>
      </c>
      <c r="T50" s="199">
        <f>'[1]TH Tien 07'!W46</f>
        <v>0.5785926405486366</v>
      </c>
      <c r="U50" s="199">
        <f>'[1]TH Tien 07'!X46</f>
        <v>0.8797224649207863</v>
      </c>
      <c r="V50" s="144">
        <f t="shared" si="7"/>
        <v>8768930</v>
      </c>
      <c r="W50" s="144">
        <f t="shared" si="8"/>
        <v>4270449</v>
      </c>
      <c r="X50" s="198">
        <f t="shared" si="9"/>
        <v>0.48699772948352876</v>
      </c>
      <c r="Y50" s="198">
        <f t="shared" si="10"/>
        <v>0.7873966326021444</v>
      </c>
      <c r="Z50" s="144">
        <f t="shared" si="11"/>
        <v>11136611</v>
      </c>
    </row>
    <row r="51" spans="1:26" s="146" customFormat="1" ht="18.75" customHeight="1">
      <c r="A51" s="153">
        <v>36</v>
      </c>
      <c r="B51" s="154" t="str">
        <f>'[1]TH Tien 07'!B47</f>
        <v>Lạng Sơn</v>
      </c>
      <c r="C51" s="155">
        <f>'[1]TH Tien 07'!C47</f>
        <v>82516718</v>
      </c>
      <c r="D51" s="155">
        <f>'[1]TH Tien 07'!D47</f>
        <v>44836755</v>
      </c>
      <c r="E51" s="155">
        <f>'[1]TH Tien 07'!E47</f>
        <v>37679963</v>
      </c>
      <c r="F51" s="155">
        <f>'[1]TH Tien 07'!F47</f>
        <v>55023041</v>
      </c>
      <c r="G51" s="155">
        <f>'[1]TH Tien 07'!G47</f>
        <v>33605755</v>
      </c>
      <c r="H51" s="155">
        <f>'[1]TH Tien 07'!H47</f>
        <v>1951996</v>
      </c>
      <c r="I51" s="155">
        <f>'[1]TH Tien 07'!I47</f>
        <v>18470975</v>
      </c>
      <c r="J51" s="155">
        <f>'[1]TH Tien 07'!J47</f>
        <v>8272964</v>
      </c>
      <c r="K51" s="155">
        <f>'[1]TH Tien 07'!K47</f>
        <v>4487880</v>
      </c>
      <c r="L51" s="155">
        <f>'[1]TH Tien 07'!N47</f>
        <v>421940</v>
      </c>
      <c r="M51" s="155">
        <f>'[1]TH Tien 07'!P47</f>
        <v>18805386</v>
      </c>
      <c r="N51" s="155">
        <f>'[1]TH Tien 07'!Q47</f>
        <v>2611900</v>
      </c>
      <c r="O51" s="155">
        <f>'[1]TH Tien 07'!R47</f>
        <v>27493677</v>
      </c>
      <c r="P51" s="155">
        <f>'[1]TH Tien 07'!S47</f>
        <v>26700154</v>
      </c>
      <c r="Q51" s="155">
        <f>'[1]TH Tien 07'!T47</f>
        <v>4970</v>
      </c>
      <c r="R51" s="155">
        <f>'[1]TH Tien 07'!U47</f>
        <v>788553</v>
      </c>
      <c r="S51" s="155">
        <f>'[1]TH Tien 07'!V47</f>
        <v>48910963</v>
      </c>
      <c r="T51" s="199">
        <f>'[1]TH Tien 07'!W47</f>
        <v>0.6107578641464037</v>
      </c>
      <c r="U51" s="199">
        <f>'[1]TH Tien 07'!X47</f>
        <v>0.6668108273525857</v>
      </c>
      <c r="V51" s="144">
        <f t="shared" si="7"/>
        <v>48583165</v>
      </c>
      <c r="W51" s="144">
        <f t="shared" si="8"/>
        <v>27165879</v>
      </c>
      <c r="X51" s="198">
        <f t="shared" si="9"/>
        <v>0.5591623970978424</v>
      </c>
      <c r="Y51" s="198">
        <f t="shared" si="10"/>
        <v>0.6030327393173404</v>
      </c>
      <c r="Z51" s="144">
        <f t="shared" si="11"/>
        <v>80564722</v>
      </c>
    </row>
    <row r="52" spans="1:26" s="146" customFormat="1" ht="18.75" customHeight="1">
      <c r="A52" s="153">
        <v>37</v>
      </c>
      <c r="B52" s="154" t="str">
        <f>'[1]TH Tien 07'!B48</f>
        <v>Lào Cai</v>
      </c>
      <c r="C52" s="155">
        <f>'[1]TH Tien 07'!C48</f>
        <v>65443062</v>
      </c>
      <c r="D52" s="155">
        <f>'[1]TH Tien 07'!D48</f>
        <v>26193895</v>
      </c>
      <c r="E52" s="155">
        <f>'[1]TH Tien 07'!E48</f>
        <v>39249167</v>
      </c>
      <c r="F52" s="155">
        <f>'[1]TH Tien 07'!F48</f>
        <v>46600792</v>
      </c>
      <c r="G52" s="155">
        <f>'[1]TH Tien 07'!G48</f>
        <v>30436648</v>
      </c>
      <c r="H52" s="155">
        <f>'[1]TH Tien 07'!H48</f>
        <v>9700131</v>
      </c>
      <c r="I52" s="155">
        <f>'[1]TH Tien 07'!I48</f>
        <v>13507337</v>
      </c>
      <c r="J52" s="155">
        <f>'[1]TH Tien 07'!J48</f>
        <v>2947820</v>
      </c>
      <c r="K52" s="155">
        <f>'[1]TH Tien 07'!K48</f>
        <v>3636258</v>
      </c>
      <c r="L52" s="155">
        <f>'[1]TH Tien 07'!N48</f>
        <v>645102</v>
      </c>
      <c r="M52" s="155">
        <f>'[1]TH Tien 07'!P48</f>
        <v>16164144</v>
      </c>
      <c r="N52" s="155">
        <f>'[1]TH Tien 07'!Q48</f>
        <v>0</v>
      </c>
      <c r="O52" s="155">
        <f>'[1]TH Tien 07'!R48</f>
        <v>18842270</v>
      </c>
      <c r="P52" s="155">
        <f>'[1]TH Tien 07'!S48</f>
        <v>16756490</v>
      </c>
      <c r="Q52" s="155">
        <f>'[1]TH Tien 07'!T48</f>
        <v>0</v>
      </c>
      <c r="R52" s="155">
        <f>'[1]TH Tien 07'!U48</f>
        <v>2085780</v>
      </c>
      <c r="S52" s="155">
        <f>'[1]TH Tien 07'!V48</f>
        <v>35006414</v>
      </c>
      <c r="T52" s="199">
        <f>'[1]TH Tien 07'!W48</f>
        <v>0.6531358522833689</v>
      </c>
      <c r="U52" s="199">
        <f>'[1]TH Tien 07'!X48</f>
        <v>0.712081473204906</v>
      </c>
      <c r="V52" s="144">
        <f t="shared" si="7"/>
        <v>33264403</v>
      </c>
      <c r="W52" s="144">
        <f t="shared" si="8"/>
        <v>17100259</v>
      </c>
      <c r="X52" s="198">
        <f t="shared" si="9"/>
        <v>0.5140708221939231</v>
      </c>
      <c r="Y52" s="198">
        <f t="shared" si="10"/>
        <v>0.5967465722245571</v>
      </c>
      <c r="Z52" s="144">
        <f t="shared" si="11"/>
        <v>55742931</v>
      </c>
    </row>
    <row r="53" spans="1:26" s="146" customFormat="1" ht="18.75" customHeight="1">
      <c r="A53" s="153">
        <v>38</v>
      </c>
      <c r="B53" s="154" t="str">
        <f>'[1]TH Tien 07'!B49</f>
        <v>Lâm Đồng</v>
      </c>
      <c r="C53" s="155">
        <f>'[1]TH Tien 07'!C49</f>
        <v>2018885369</v>
      </c>
      <c r="D53" s="155">
        <f>'[1]TH Tien 07'!D49</f>
        <v>954147760</v>
      </c>
      <c r="E53" s="155">
        <f>'[1]TH Tien 07'!E49</f>
        <v>1064737609</v>
      </c>
      <c r="F53" s="155">
        <f>'[1]TH Tien 07'!F49</f>
        <v>1144172311</v>
      </c>
      <c r="G53" s="155">
        <f>'[1]TH Tien 07'!G49</f>
        <v>744537594</v>
      </c>
      <c r="H53" s="155">
        <f>'[1]TH Tien 07'!H49</f>
        <v>74814000</v>
      </c>
      <c r="I53" s="155">
        <f>'[1]TH Tien 07'!I49</f>
        <v>136580610</v>
      </c>
      <c r="J53" s="155">
        <f>'[1]TH Tien 07'!J49</f>
        <v>43040070</v>
      </c>
      <c r="K53" s="155">
        <f>'[1]TH Tien 07'!K49</f>
        <v>490079486</v>
      </c>
      <c r="L53" s="155">
        <f>'[1]TH Tien 07'!N49</f>
        <v>23428</v>
      </c>
      <c r="M53" s="155">
        <f>'[1]TH Tien 07'!P49</f>
        <v>399634717</v>
      </c>
      <c r="N53" s="155">
        <f>'[1]TH Tien 07'!Q49</f>
        <v>0</v>
      </c>
      <c r="O53" s="155">
        <f>'[1]TH Tien 07'!R49</f>
        <v>874713058</v>
      </c>
      <c r="P53" s="155">
        <f>'[1]TH Tien 07'!S49</f>
        <v>171109873</v>
      </c>
      <c r="Q53" s="155">
        <f>'[1]TH Tien 07'!T49</f>
        <v>16828926</v>
      </c>
      <c r="R53" s="155">
        <f>'[1]TH Tien 07'!U49</f>
        <v>686774259</v>
      </c>
      <c r="S53" s="155">
        <f>'[1]TH Tien 07'!V49</f>
        <v>1274347775</v>
      </c>
      <c r="T53" s="199">
        <f>'[1]TH Tien 07'!W49</f>
        <v>0.6507215625147216</v>
      </c>
      <c r="U53" s="199">
        <f>'[1]TH Tien 07'!X49</f>
        <v>0.5667346589205977</v>
      </c>
      <c r="V53" s="144">
        <f t="shared" si="7"/>
        <v>579278825</v>
      </c>
      <c r="W53" s="144">
        <f t="shared" si="8"/>
        <v>179644108</v>
      </c>
      <c r="X53" s="198">
        <f t="shared" si="9"/>
        <v>0.3101168215496225</v>
      </c>
      <c r="Y53" s="198">
        <f t="shared" si="10"/>
        <v>0.2979719953892289</v>
      </c>
      <c r="Z53" s="144">
        <f t="shared" si="11"/>
        <v>1944071369</v>
      </c>
    </row>
    <row r="54" spans="1:26" s="146" customFormat="1" ht="18.75" customHeight="1">
      <c r="A54" s="153">
        <v>39</v>
      </c>
      <c r="B54" s="154" t="str">
        <f>'[1]TH Tien 07'!B50</f>
        <v>Long An</v>
      </c>
      <c r="C54" s="155">
        <f>'[1]TH Tien 07'!C50</f>
        <v>3796359309</v>
      </c>
      <c r="D54" s="155">
        <f>'[1]TH Tien 07'!D50</f>
        <v>1910692443</v>
      </c>
      <c r="E54" s="155">
        <f>'[1]TH Tien 07'!E50</f>
        <v>1885666866</v>
      </c>
      <c r="F54" s="155">
        <f>'[1]TH Tien 07'!F50</f>
        <v>1808632570</v>
      </c>
      <c r="G54" s="155">
        <f>'[1]TH Tien 07'!G50</f>
        <v>1015338206</v>
      </c>
      <c r="H54" s="155">
        <f>'[1]TH Tien 07'!H50</f>
        <v>423547640</v>
      </c>
      <c r="I54" s="155">
        <f>'[1]TH Tien 07'!I50</f>
        <v>344970745</v>
      </c>
      <c r="J54" s="155">
        <f>'[1]TH Tien 07'!J50</f>
        <v>63073515</v>
      </c>
      <c r="K54" s="155">
        <f>'[1]TH Tien 07'!K50</f>
        <v>183468450</v>
      </c>
      <c r="L54" s="155">
        <f>'[1]TH Tien 07'!N50</f>
        <v>277856</v>
      </c>
      <c r="M54" s="155">
        <f>'[1]TH Tien 07'!P50</f>
        <v>652107773</v>
      </c>
      <c r="N54" s="155">
        <f>'[1]TH Tien 07'!Q50</f>
        <v>141186591</v>
      </c>
      <c r="O54" s="155">
        <f>'[1]TH Tien 07'!R50</f>
        <v>1987726739</v>
      </c>
      <c r="P54" s="155">
        <f>'[1]TH Tien 07'!S50</f>
        <v>242916149</v>
      </c>
      <c r="Q54" s="155">
        <f>'[1]TH Tien 07'!T50</f>
        <v>81607543</v>
      </c>
      <c r="R54" s="155">
        <f>'[1]TH Tien 07'!U50</f>
        <v>1663203047</v>
      </c>
      <c r="S54" s="155">
        <f>'[1]TH Tien 07'!V50</f>
        <v>2781021103</v>
      </c>
      <c r="T54" s="199">
        <f>'[1]TH Tien 07'!W50</f>
        <v>0.5613844530069477</v>
      </c>
      <c r="U54" s="199">
        <f>'[1]TH Tien 07'!X50</f>
        <v>0.47641237901593997</v>
      </c>
      <c r="V54" s="144">
        <f t="shared" si="7"/>
        <v>1201616480</v>
      </c>
      <c r="W54" s="144">
        <f t="shared" si="8"/>
        <v>408322116</v>
      </c>
      <c r="X54" s="198">
        <f t="shared" si="9"/>
        <v>0.3398106823568199</v>
      </c>
      <c r="Y54" s="198">
        <f t="shared" si="10"/>
        <v>0.35626551314567334</v>
      </c>
      <c r="Z54" s="144">
        <f t="shared" si="11"/>
        <v>3372811669</v>
      </c>
    </row>
    <row r="55" spans="1:26" s="146" customFormat="1" ht="18.75" customHeight="1">
      <c r="A55" s="153">
        <v>40</v>
      </c>
      <c r="B55" s="154" t="str">
        <f>'[1]TH Tien 07'!B51</f>
        <v>Nam Định</v>
      </c>
      <c r="C55" s="155">
        <f>'[1]TH Tien 07'!C51</f>
        <v>182002467</v>
      </c>
      <c r="D55" s="155">
        <f>'[1]TH Tien 07'!D51</f>
        <v>36108682</v>
      </c>
      <c r="E55" s="155">
        <f>'[1]TH Tien 07'!E51</f>
        <v>145893785</v>
      </c>
      <c r="F55" s="155">
        <f>'[1]TH Tien 07'!F51</f>
        <v>113658042</v>
      </c>
      <c r="G55" s="155">
        <f>'[1]TH Tien 07'!G51</f>
        <v>78553867</v>
      </c>
      <c r="H55" s="155">
        <f>'[1]TH Tien 07'!H51</f>
        <v>41649538</v>
      </c>
      <c r="I55" s="155">
        <f>'[1]TH Tien 07'!I51</f>
        <v>19697632</v>
      </c>
      <c r="J55" s="155">
        <f>'[1]TH Tien 07'!J51</f>
        <v>9029273</v>
      </c>
      <c r="K55" s="155">
        <f>'[1]TH Tien 07'!K51</f>
        <v>7639843</v>
      </c>
      <c r="L55" s="155">
        <f>'[1]TH Tien 07'!N51</f>
        <v>537581</v>
      </c>
      <c r="M55" s="155">
        <f>'[1]TH Tien 07'!P51</f>
        <v>28965010</v>
      </c>
      <c r="N55" s="155">
        <f>'[1]TH Tien 07'!Q51</f>
        <v>6139165</v>
      </c>
      <c r="O55" s="155">
        <f>'[1]TH Tien 07'!R51</f>
        <v>68344425</v>
      </c>
      <c r="P55" s="155">
        <f>'[1]TH Tien 07'!S51</f>
        <v>59532986</v>
      </c>
      <c r="Q55" s="155">
        <f>'[1]TH Tien 07'!T51</f>
        <v>2891750</v>
      </c>
      <c r="R55" s="155">
        <f>'[1]TH Tien 07'!U51</f>
        <v>5919689</v>
      </c>
      <c r="S55" s="155">
        <f>'[1]TH Tien 07'!V51</f>
        <v>103448600</v>
      </c>
      <c r="T55" s="199">
        <f>'[1]TH Tien 07'!W51</f>
        <v>0.691142180682648</v>
      </c>
      <c r="U55" s="199">
        <f>'[1]TH Tien 07'!X51</f>
        <v>0.62448627138664</v>
      </c>
      <c r="V55" s="144">
        <f t="shared" si="7"/>
        <v>64368661</v>
      </c>
      <c r="W55" s="144">
        <f t="shared" si="8"/>
        <v>29264486</v>
      </c>
      <c r="X55" s="198">
        <f t="shared" si="9"/>
        <v>0.45463872551271495</v>
      </c>
      <c r="Y55" s="198">
        <f t="shared" si="10"/>
        <v>0.4586200050018194</v>
      </c>
      <c r="Z55" s="144">
        <f t="shared" si="11"/>
        <v>140352929</v>
      </c>
    </row>
    <row r="56" spans="1:26" s="146" customFormat="1" ht="18.75" customHeight="1">
      <c r="A56" s="153">
        <v>41</v>
      </c>
      <c r="B56" s="154" t="str">
        <f>'[1]TH Tien 07'!B52</f>
        <v>Ninh Bình</v>
      </c>
      <c r="C56" s="155">
        <f>'[1]TH Tien 07'!C52</f>
        <v>504318121</v>
      </c>
      <c r="D56" s="155">
        <f>'[1]TH Tien 07'!D52</f>
        <v>213660479</v>
      </c>
      <c r="E56" s="155">
        <f>'[1]TH Tien 07'!E52</f>
        <v>290657642</v>
      </c>
      <c r="F56" s="155">
        <f>'[1]TH Tien 07'!F52</f>
        <v>434294298</v>
      </c>
      <c r="G56" s="155">
        <f>'[1]TH Tien 07'!G52</f>
        <v>258632835</v>
      </c>
      <c r="H56" s="155">
        <f>'[1]TH Tien 07'!H52</f>
        <v>123982031</v>
      </c>
      <c r="I56" s="155">
        <f>'[1]TH Tien 07'!I52</f>
        <v>32842159</v>
      </c>
      <c r="J56" s="155">
        <f>'[1]TH Tien 07'!J52</f>
        <v>40515578</v>
      </c>
      <c r="K56" s="155">
        <f>'[1]TH Tien 07'!K52</f>
        <v>61142680</v>
      </c>
      <c r="L56" s="155">
        <f>'[1]TH Tien 07'!N52</f>
        <v>150387</v>
      </c>
      <c r="M56" s="155">
        <f>'[1]TH Tien 07'!P52</f>
        <v>175467322</v>
      </c>
      <c r="N56" s="155">
        <f>'[1]TH Tien 07'!Q52</f>
        <v>194141</v>
      </c>
      <c r="O56" s="155">
        <f>'[1]TH Tien 07'!R52</f>
        <v>70023823</v>
      </c>
      <c r="P56" s="155">
        <f>'[1]TH Tien 07'!S52</f>
        <v>10280722</v>
      </c>
      <c r="Q56" s="155">
        <f>'[1]TH Tien 07'!T52</f>
        <v>0</v>
      </c>
      <c r="R56" s="155">
        <f>'[1]TH Tien 07'!U52</f>
        <v>59743101</v>
      </c>
      <c r="S56" s="155">
        <f>'[1]TH Tien 07'!V52</f>
        <v>245685286</v>
      </c>
      <c r="T56" s="199">
        <f>'[1]TH Tien 07'!W52</f>
        <v>0.5955243626062988</v>
      </c>
      <c r="U56" s="199">
        <f>'[1]TH Tien 07'!X52</f>
        <v>0.8611514833907783</v>
      </c>
      <c r="V56" s="144">
        <f t="shared" si="7"/>
        <v>249169587</v>
      </c>
      <c r="W56" s="144">
        <f t="shared" si="8"/>
        <v>73508124</v>
      </c>
      <c r="X56" s="198">
        <f t="shared" si="9"/>
        <v>0.2950124246102314</v>
      </c>
      <c r="Y56" s="198">
        <f t="shared" si="10"/>
        <v>0.6551300114590756</v>
      </c>
      <c r="Z56" s="144">
        <f t="shared" si="11"/>
        <v>380336090</v>
      </c>
    </row>
    <row r="57" spans="1:26" s="146" customFormat="1" ht="18.75" customHeight="1">
      <c r="A57" s="153">
        <v>42</v>
      </c>
      <c r="B57" s="154" t="str">
        <f>'[1]TH Tien 07'!B53</f>
        <v>Ninh Thuận</v>
      </c>
      <c r="C57" s="155">
        <f>'[1]TH Tien 07'!C53</f>
        <v>335044064.50699997</v>
      </c>
      <c r="D57" s="155">
        <f>'[1]TH Tien 07'!D53</f>
        <v>151323534</v>
      </c>
      <c r="E57" s="155">
        <f>'[1]TH Tien 07'!E53</f>
        <v>183720530.507</v>
      </c>
      <c r="F57" s="155">
        <f>'[1]TH Tien 07'!F53</f>
        <v>311800745.50699997</v>
      </c>
      <c r="G57" s="155">
        <f>'[1]TH Tien 07'!G53</f>
        <v>134480629.507</v>
      </c>
      <c r="H57" s="155">
        <f>'[1]TH Tien 07'!H53</f>
        <v>73844108</v>
      </c>
      <c r="I57" s="155">
        <f>'[1]TH Tien 07'!I53</f>
        <v>23129065.507</v>
      </c>
      <c r="J57" s="155">
        <f>'[1]TH Tien 07'!J53</f>
        <v>8662533</v>
      </c>
      <c r="K57" s="155">
        <f>'[1]TH Tien 07'!K53</f>
        <v>28791418</v>
      </c>
      <c r="L57" s="155">
        <f>'[1]TH Tien 07'!N53</f>
        <v>53505</v>
      </c>
      <c r="M57" s="155">
        <f>'[1]TH Tien 07'!P53</f>
        <v>149703169</v>
      </c>
      <c r="N57" s="155">
        <f>'[1]TH Tien 07'!Q53</f>
        <v>27616947</v>
      </c>
      <c r="O57" s="155">
        <f>'[1]TH Tien 07'!R53</f>
        <v>23243319</v>
      </c>
      <c r="P57" s="155">
        <f>'[1]TH Tien 07'!S53</f>
        <v>15514949</v>
      </c>
      <c r="Q57" s="155">
        <f>'[1]TH Tien 07'!T53</f>
        <v>16465</v>
      </c>
      <c r="R57" s="155">
        <f>'[1]TH Tien 07'!U53</f>
        <v>7711905</v>
      </c>
      <c r="S57" s="155">
        <f>'[1]TH Tien 07'!V53</f>
        <v>200563435</v>
      </c>
      <c r="T57" s="199">
        <f>'[1]TH Tien 07'!W53</f>
        <v>0.4313031044500209</v>
      </c>
      <c r="U57" s="199">
        <f>'[1]TH Tien 07'!X53</f>
        <v>0.930626083365478</v>
      </c>
      <c r="V57" s="144">
        <f t="shared" si="7"/>
        <v>209165219.507</v>
      </c>
      <c r="W57" s="144">
        <f t="shared" si="8"/>
        <v>31845103.507</v>
      </c>
      <c r="X57" s="198">
        <f t="shared" si="9"/>
        <v>0.15224856016721394</v>
      </c>
      <c r="Y57" s="198">
        <f t="shared" si="10"/>
        <v>0.8007858129233437</v>
      </c>
      <c r="Z57" s="144">
        <f t="shared" si="11"/>
        <v>261199956.50699997</v>
      </c>
    </row>
    <row r="58" spans="1:26" s="146" customFormat="1" ht="18.75" customHeight="1">
      <c r="A58" s="153">
        <v>43</v>
      </c>
      <c r="B58" s="154" t="str">
        <f>'[1]TH Tien 07'!B54</f>
        <v>Nghệ An</v>
      </c>
      <c r="C58" s="155">
        <f>'[1]TH Tien 07'!C54</f>
        <v>480803293.2050001</v>
      </c>
      <c r="D58" s="155">
        <f>'[1]TH Tien 07'!D54</f>
        <v>280853872.17600006</v>
      </c>
      <c r="E58" s="155">
        <f>'[1]TH Tien 07'!E54</f>
        <v>199949421.02900004</v>
      </c>
      <c r="F58" s="155">
        <f>'[1]TH Tien 07'!F54</f>
        <v>304433917.29</v>
      </c>
      <c r="G58" s="155">
        <f>'[1]TH Tien 07'!G54</f>
        <v>128269937.11299999</v>
      </c>
      <c r="H58" s="155">
        <f>'[1]TH Tien 07'!H54</f>
        <v>7610445.766000001</v>
      </c>
      <c r="I58" s="155">
        <f>'[1]TH Tien 07'!I54</f>
        <v>75934194.77899998</v>
      </c>
      <c r="J58" s="155">
        <f>'[1]TH Tien 07'!J54</f>
        <v>16210420.642</v>
      </c>
      <c r="K58" s="155">
        <f>'[1]TH Tien 07'!K54</f>
        <v>27353523.659999996</v>
      </c>
      <c r="L58" s="155">
        <f>'[1]TH Tien 07'!N54</f>
        <v>1161352.2659999998</v>
      </c>
      <c r="M58" s="155">
        <f>'[1]TH Tien 07'!P54</f>
        <v>154880876.169</v>
      </c>
      <c r="N58" s="155">
        <f>'[1]TH Tien 07'!Q54</f>
        <v>21283104.008</v>
      </c>
      <c r="O58" s="155">
        <f>'[1]TH Tien 07'!R54</f>
        <v>176369375.91500008</v>
      </c>
      <c r="P58" s="155">
        <f>'[1]TH Tien 07'!S54</f>
        <v>100781567.37599999</v>
      </c>
      <c r="Q58" s="155">
        <f>'[1]TH Tien 07'!T54</f>
        <v>39001</v>
      </c>
      <c r="R58" s="155">
        <f>'[1]TH Tien 07'!U54</f>
        <v>75548807.5390001</v>
      </c>
      <c r="S58" s="155">
        <f>'[1]TH Tien 07'!V54</f>
        <v>352533356.09200007</v>
      </c>
      <c r="T58" s="199">
        <f>'[1]TH Tien 07'!W54</f>
        <v>0.421339180124308</v>
      </c>
      <c r="U58" s="199">
        <f>'[1]TH Tien 07'!X54</f>
        <v>0.6331776874086396</v>
      </c>
      <c r="V58" s="144">
        <f t="shared" si="7"/>
        <v>269469947.864</v>
      </c>
      <c r="W58" s="144">
        <f t="shared" si="8"/>
        <v>93305967.68699999</v>
      </c>
      <c r="X58" s="198">
        <f t="shared" si="9"/>
        <v>0.34625741544319066</v>
      </c>
      <c r="Y58" s="198">
        <f t="shared" si="10"/>
        <v>0.56947172663834</v>
      </c>
      <c r="Z58" s="144">
        <f t="shared" si="11"/>
        <v>473192847.4390001</v>
      </c>
    </row>
    <row r="59" spans="1:26" s="146" customFormat="1" ht="18.75" customHeight="1">
      <c r="A59" s="153">
        <v>44</v>
      </c>
      <c r="B59" s="154" t="str">
        <f>'[1]TH Tien 07'!B55</f>
        <v>Phú Thọ</v>
      </c>
      <c r="C59" s="155">
        <f>'[1]TH Tien 07'!C55</f>
        <v>545001325.871</v>
      </c>
      <c r="D59" s="155">
        <f>'[1]TH Tien 07'!D55</f>
        <v>310940900.028</v>
      </c>
      <c r="E59" s="155">
        <f>'[1]TH Tien 07'!E55</f>
        <v>234060425.843</v>
      </c>
      <c r="F59" s="155">
        <f>'[1]TH Tien 07'!F55</f>
        <v>484263450.68900007</v>
      </c>
      <c r="G59" s="155">
        <f>'[1]TH Tien 07'!G55</f>
        <v>309231580.62600005</v>
      </c>
      <c r="H59" s="155">
        <f>'[1]TH Tien 07'!H55</f>
        <v>47398927.092</v>
      </c>
      <c r="I59" s="155">
        <f>'[1]TH Tien 07'!I55</f>
        <v>66975718.20600001</v>
      </c>
      <c r="J59" s="155">
        <f>'[1]TH Tien 07'!J55</f>
        <v>41669385.24</v>
      </c>
      <c r="K59" s="155">
        <f>'[1]TH Tien 07'!K55</f>
        <v>152885435.088</v>
      </c>
      <c r="L59" s="155">
        <f>'[1]TH Tien 07'!N55</f>
        <v>302115</v>
      </c>
      <c r="M59" s="155">
        <f>'[1]TH Tien 07'!P55</f>
        <v>159354045.51700002</v>
      </c>
      <c r="N59" s="155">
        <f>'[1]TH Tien 07'!Q55</f>
        <v>15677824.546</v>
      </c>
      <c r="O59" s="155">
        <f>'[1]TH Tien 07'!R55</f>
        <v>60737875.18199998</v>
      </c>
      <c r="P59" s="155">
        <f>'[1]TH Tien 07'!S55</f>
        <v>28966086.856</v>
      </c>
      <c r="Q59" s="155">
        <f>'[1]TH Tien 07'!T55</f>
        <v>200</v>
      </c>
      <c r="R59" s="155">
        <f>'[1]TH Tien 07'!U55</f>
        <v>31771588.325999983</v>
      </c>
      <c r="S59" s="155">
        <f>'[1]TH Tien 07'!V55</f>
        <v>235769745.245</v>
      </c>
      <c r="T59" s="199">
        <f>'[1]TH Tien 07'!W55</f>
        <v>0.6385606433564864</v>
      </c>
      <c r="U59" s="199">
        <f>'[1]TH Tien 07'!X55</f>
        <v>0.8885546285874973</v>
      </c>
      <c r="V59" s="144">
        <f t="shared" si="7"/>
        <v>283979088.509</v>
      </c>
      <c r="W59" s="144">
        <f t="shared" si="8"/>
        <v>108947218.44600001</v>
      </c>
      <c r="X59" s="198">
        <f t="shared" si="9"/>
        <v>0.3836452149276731</v>
      </c>
      <c r="Y59" s="198">
        <f t="shared" si="10"/>
        <v>0.5706947739918825</v>
      </c>
      <c r="Z59" s="144">
        <f t="shared" si="11"/>
        <v>497602398.77900004</v>
      </c>
    </row>
    <row r="60" spans="1:26" s="146" customFormat="1" ht="18.75" customHeight="1">
      <c r="A60" s="153">
        <v>45</v>
      </c>
      <c r="B60" s="154" t="str">
        <f>'[1]TH Tien 07'!B56</f>
        <v>Phú Yên</v>
      </c>
      <c r="C60" s="155">
        <f>'[1]TH Tien 07'!C56</f>
        <v>434428886</v>
      </c>
      <c r="D60" s="155">
        <f>'[1]TH Tien 07'!D56</f>
        <v>235596715</v>
      </c>
      <c r="E60" s="155">
        <f>'[1]TH Tien 07'!E56</f>
        <v>198832171</v>
      </c>
      <c r="F60" s="155">
        <f>'[1]TH Tien 07'!F56</f>
        <v>397986225</v>
      </c>
      <c r="G60" s="155">
        <f>'[1]TH Tien 07'!G56</f>
        <v>150700276</v>
      </c>
      <c r="H60" s="155">
        <f>'[1]TH Tien 07'!H56</f>
        <v>5275152</v>
      </c>
      <c r="I60" s="155">
        <f>'[1]TH Tien 07'!I56</f>
        <v>46702532</v>
      </c>
      <c r="J60" s="155">
        <f>'[1]TH Tien 07'!J56</f>
        <v>17253773</v>
      </c>
      <c r="K60" s="155">
        <f>'[1]TH Tien 07'!K56</f>
        <v>81358638</v>
      </c>
      <c r="L60" s="155">
        <f>'[1]TH Tien 07'!N56</f>
        <v>110181</v>
      </c>
      <c r="M60" s="155">
        <f>'[1]TH Tien 07'!P56</f>
        <v>247285949</v>
      </c>
      <c r="N60" s="155">
        <f>'[1]TH Tien 07'!Q56</f>
        <v>0</v>
      </c>
      <c r="O60" s="155">
        <f>'[1]TH Tien 07'!R56</f>
        <v>36442661</v>
      </c>
      <c r="P60" s="155">
        <f>'[1]TH Tien 07'!S56</f>
        <v>31207791</v>
      </c>
      <c r="Q60" s="155">
        <f>'[1]TH Tien 07'!T56</f>
        <v>12745</v>
      </c>
      <c r="R60" s="155">
        <f>'[1]TH Tien 07'!U56</f>
        <v>5222125</v>
      </c>
      <c r="S60" s="155">
        <f>'[1]TH Tien 07'!V56</f>
        <v>283728610</v>
      </c>
      <c r="T60" s="199">
        <f>'[1]TH Tien 07'!W56</f>
        <v>0.37865701507633837</v>
      </c>
      <c r="U60" s="199">
        <f>'[1]TH Tien 07'!X56</f>
        <v>0.9161136329226506</v>
      </c>
      <c r="V60" s="144">
        <f t="shared" si="7"/>
        <v>311352435</v>
      </c>
      <c r="W60" s="144">
        <f t="shared" si="8"/>
        <v>64066486</v>
      </c>
      <c r="X60" s="198">
        <f t="shared" si="9"/>
        <v>0.20576837948930768</v>
      </c>
      <c r="Y60" s="198">
        <f t="shared" si="10"/>
        <v>0.7255032645247822</v>
      </c>
      <c r="Z60" s="144">
        <f t="shared" si="11"/>
        <v>429153734</v>
      </c>
    </row>
    <row r="61" spans="1:26" s="146" customFormat="1" ht="18.75" customHeight="1">
      <c r="A61" s="153">
        <v>46</v>
      </c>
      <c r="B61" s="154" t="str">
        <f>'[1]TH Tien 07'!B57</f>
        <v>Quảng Bình</v>
      </c>
      <c r="C61" s="155">
        <f>'[1]TH Tien 07'!C57</f>
        <v>168942056</v>
      </c>
      <c r="D61" s="155">
        <f>'[1]TH Tien 07'!D57</f>
        <v>73912522</v>
      </c>
      <c r="E61" s="155">
        <f>'[1]TH Tien 07'!E57</f>
        <v>95029534</v>
      </c>
      <c r="F61" s="155">
        <f>'[1]TH Tien 07'!F57</f>
        <v>148697916</v>
      </c>
      <c r="G61" s="155">
        <f>'[1]TH Tien 07'!G57</f>
        <v>76501827</v>
      </c>
      <c r="H61" s="155">
        <f>'[1]TH Tien 07'!H57</f>
        <v>3510572</v>
      </c>
      <c r="I61" s="155">
        <f>'[1]TH Tien 07'!I57</f>
        <v>41653582</v>
      </c>
      <c r="J61" s="155">
        <f>'[1]TH Tien 07'!J57</f>
        <v>9283075</v>
      </c>
      <c r="K61" s="155">
        <f>'[1]TH Tien 07'!K57</f>
        <v>21949080</v>
      </c>
      <c r="L61" s="155">
        <f>'[1]TH Tien 07'!N57</f>
        <v>105518</v>
      </c>
      <c r="M61" s="155">
        <f>'[1]TH Tien 07'!P57</f>
        <v>71507453</v>
      </c>
      <c r="N61" s="155">
        <f>'[1]TH Tien 07'!Q57</f>
        <v>688636</v>
      </c>
      <c r="O61" s="155">
        <f>'[1]TH Tien 07'!R57</f>
        <v>20244140</v>
      </c>
      <c r="P61" s="155">
        <f>'[1]TH Tien 07'!S57</f>
        <v>10838062</v>
      </c>
      <c r="Q61" s="155">
        <f>'[1]TH Tien 07'!T57</f>
        <v>0</v>
      </c>
      <c r="R61" s="155">
        <f>'[1]TH Tien 07'!U57</f>
        <v>9406078</v>
      </c>
      <c r="S61" s="155">
        <f>'[1]TH Tien 07'!V57</f>
        <v>92440229</v>
      </c>
      <c r="T61" s="199">
        <f>'[1]TH Tien 07'!W57</f>
        <v>0.5144781383486235</v>
      </c>
      <c r="U61" s="199">
        <f>'[1]TH Tien 07'!X57</f>
        <v>0.8801711043459777</v>
      </c>
      <c r="V61" s="144">
        <f t="shared" si="7"/>
        <v>123238264</v>
      </c>
      <c r="W61" s="144">
        <f t="shared" si="8"/>
        <v>51042175</v>
      </c>
      <c r="X61" s="198">
        <f t="shared" si="9"/>
        <v>0.4141747322893156</v>
      </c>
      <c r="Y61" s="198">
        <f t="shared" si="10"/>
        <v>0.7449504835488268</v>
      </c>
      <c r="Z61" s="144">
        <f t="shared" si="11"/>
        <v>165431484</v>
      </c>
    </row>
    <row r="62" spans="1:26" s="146" customFormat="1" ht="18.75" customHeight="1">
      <c r="A62" s="153">
        <v>47</v>
      </c>
      <c r="B62" s="154" t="str">
        <f>'[1]TH Tien 07'!B58</f>
        <v>Quảng Nam</v>
      </c>
      <c r="C62" s="155">
        <f>'[1]TH Tien 07'!C58</f>
        <v>2397867948.6610003</v>
      </c>
      <c r="D62" s="155">
        <f>'[1]TH Tien 07'!D58</f>
        <v>1176382475.364</v>
      </c>
      <c r="E62" s="155">
        <f>'[1]TH Tien 07'!E58</f>
        <v>1221485473.2970002</v>
      </c>
      <c r="F62" s="155">
        <f>'[1]TH Tien 07'!F58</f>
        <v>1653655061.64</v>
      </c>
      <c r="G62" s="155">
        <f>'[1]TH Tien 07'!G58</f>
        <v>1355990841.253</v>
      </c>
      <c r="H62" s="155">
        <f>'[1]TH Tien 07'!H58</f>
        <v>1009057529</v>
      </c>
      <c r="I62" s="155">
        <f>'[1]TH Tien 07'!I58</f>
        <v>261893647.172</v>
      </c>
      <c r="J62" s="155">
        <f>'[1]TH Tien 07'!J58</f>
        <v>43101711.46700001</v>
      </c>
      <c r="K62" s="155">
        <f>'[1]TH Tien 07'!K58</f>
        <v>41698022.614</v>
      </c>
      <c r="L62" s="155">
        <f>'[1]TH Tien 07'!N58</f>
        <v>239931</v>
      </c>
      <c r="M62" s="155">
        <f>'[1]TH Tien 07'!P58</f>
        <v>296497564.687</v>
      </c>
      <c r="N62" s="155">
        <f>'[1]TH Tien 07'!Q58</f>
        <v>1166655.7</v>
      </c>
      <c r="O62" s="155">
        <f>'[1]TH Tien 07'!R58</f>
        <v>744212887.0210001</v>
      </c>
      <c r="P62" s="155">
        <f>'[1]TH Tien 07'!S58</f>
        <v>84852415.011</v>
      </c>
      <c r="Q62" s="155">
        <f>'[1]TH Tien 07'!T58</f>
        <v>9279443</v>
      </c>
      <c r="R62" s="155">
        <f>'[1]TH Tien 07'!U58</f>
        <v>650081029.0100001</v>
      </c>
      <c r="S62" s="155">
        <f>'[1]TH Tien 07'!V58</f>
        <v>1041877107.4080001</v>
      </c>
      <c r="T62" s="199">
        <f>'[1]TH Tien 07'!W58</f>
        <v>0.8199961846385341</v>
      </c>
      <c r="U62" s="199">
        <f>'[1]TH Tien 07'!X58</f>
        <v>0.6896355833787352</v>
      </c>
      <c r="V62" s="144">
        <f t="shared" si="7"/>
        <v>602899510.026</v>
      </c>
      <c r="W62" s="144">
        <f t="shared" si="8"/>
        <v>305235289.639</v>
      </c>
      <c r="X62" s="198">
        <f t="shared" si="9"/>
        <v>0.506278881576528</v>
      </c>
      <c r="Y62" s="198">
        <f t="shared" si="10"/>
        <v>0.4341121736206184</v>
      </c>
      <c r="Z62" s="144">
        <f t="shared" si="11"/>
        <v>1388810419.6610003</v>
      </c>
    </row>
    <row r="63" spans="1:26" s="146" customFormat="1" ht="18.75" customHeight="1">
      <c r="A63" s="153">
        <v>48</v>
      </c>
      <c r="B63" s="154" t="str">
        <f>'[1]TH Tien 07'!B59</f>
        <v>Quảng Ninh</v>
      </c>
      <c r="C63" s="155">
        <f>'[1]TH Tien 07'!C59</f>
        <v>1035949776.9749999</v>
      </c>
      <c r="D63" s="155">
        <f>'[1]TH Tien 07'!D59</f>
        <v>455249877.7</v>
      </c>
      <c r="E63" s="155">
        <f>'[1]TH Tien 07'!E59</f>
        <v>580699899.275</v>
      </c>
      <c r="F63" s="155">
        <f>'[1]TH Tien 07'!F59</f>
        <v>957378561.225</v>
      </c>
      <c r="G63" s="155">
        <f>'[1]TH Tien 07'!G59</f>
        <v>372869517.469</v>
      </c>
      <c r="H63" s="155">
        <f>'[1]TH Tien 07'!H59</f>
        <v>25323770</v>
      </c>
      <c r="I63" s="155">
        <f>'[1]TH Tien 07'!I59</f>
        <v>56423815.469</v>
      </c>
      <c r="J63" s="155">
        <f>'[1]TH Tien 07'!J59</f>
        <v>30183210</v>
      </c>
      <c r="K63" s="155">
        <f>'[1]TH Tien 07'!K59</f>
        <v>260295740</v>
      </c>
      <c r="L63" s="155">
        <f>'[1]TH Tien 07'!N59</f>
        <v>642982</v>
      </c>
      <c r="M63" s="155">
        <f>'[1]TH Tien 07'!P59</f>
        <v>535539855.75600004</v>
      </c>
      <c r="N63" s="155">
        <f>'[1]TH Tien 07'!Q59</f>
        <v>48969188</v>
      </c>
      <c r="O63" s="155">
        <f>'[1]TH Tien 07'!R59</f>
        <v>78571215.74999988</v>
      </c>
      <c r="P63" s="155">
        <f>'[1]TH Tien 07'!S59</f>
        <v>46961922.75</v>
      </c>
      <c r="Q63" s="155">
        <f>'[1]TH Tien 07'!T59</f>
        <v>9543408</v>
      </c>
      <c r="R63" s="155">
        <f>'[1]TH Tien 07'!U59</f>
        <v>22065884.99999988</v>
      </c>
      <c r="S63" s="155">
        <f>'[1]TH Tien 07'!V59</f>
        <v>663080259.5059999</v>
      </c>
      <c r="T63" s="199">
        <f>'[1]TH Tien 07'!W59</f>
        <v>0.389469257585944</v>
      </c>
      <c r="U63" s="199">
        <f>'[1]TH Tien 07'!X59</f>
        <v>0.9241553813743463</v>
      </c>
      <c r="V63" s="144">
        <f t="shared" si="7"/>
        <v>671759051.225</v>
      </c>
      <c r="W63" s="144">
        <f t="shared" si="8"/>
        <v>87250007.469</v>
      </c>
      <c r="X63" s="198">
        <f t="shared" si="9"/>
        <v>0.12988289076253376</v>
      </c>
      <c r="Y63" s="198">
        <f t="shared" si="10"/>
        <v>0.6646959870305589</v>
      </c>
      <c r="Z63" s="144">
        <f t="shared" si="11"/>
        <v>1010626006.9749999</v>
      </c>
    </row>
    <row r="64" spans="1:26" s="146" customFormat="1" ht="18.75" customHeight="1">
      <c r="A64" s="153">
        <v>49</v>
      </c>
      <c r="B64" s="154" t="str">
        <f>'[1]TH Tien 07'!B60</f>
        <v>Quảng Ngãi</v>
      </c>
      <c r="C64" s="155">
        <f>'[1]TH Tien 07'!C60</f>
        <v>463635442.09900004</v>
      </c>
      <c r="D64" s="155">
        <f>'[1]TH Tien 07'!D60</f>
        <v>328291010.09900004</v>
      </c>
      <c r="E64" s="155">
        <f>'[1]TH Tien 07'!E60</f>
        <v>135344432</v>
      </c>
      <c r="F64" s="155">
        <f>'[1]TH Tien 07'!F60</f>
        <v>388338971</v>
      </c>
      <c r="G64" s="155">
        <f>'[1]TH Tien 07'!G60</f>
        <v>135990867</v>
      </c>
      <c r="H64" s="155">
        <f>'[1]TH Tien 07'!H60</f>
        <v>7000399</v>
      </c>
      <c r="I64" s="155">
        <f>'[1]TH Tien 07'!I60</f>
        <v>73779984</v>
      </c>
      <c r="J64" s="155">
        <f>'[1]TH Tien 07'!J60</f>
        <v>6155492</v>
      </c>
      <c r="K64" s="155">
        <f>'[1]TH Tien 07'!K60</f>
        <v>49054992</v>
      </c>
      <c r="L64" s="155">
        <f>'[1]TH Tien 07'!N60</f>
        <v>0</v>
      </c>
      <c r="M64" s="155">
        <f>'[1]TH Tien 07'!P60</f>
        <v>234336750</v>
      </c>
      <c r="N64" s="155">
        <f>'[1]TH Tien 07'!Q60</f>
        <v>18011354</v>
      </c>
      <c r="O64" s="155">
        <f>'[1]TH Tien 07'!R60</f>
        <v>75296471.09900004</v>
      </c>
      <c r="P64" s="155">
        <f>'[1]TH Tien 07'!S60</f>
        <v>31659543</v>
      </c>
      <c r="Q64" s="155">
        <f>'[1]TH Tien 07'!T60</f>
        <v>35019726</v>
      </c>
      <c r="R64" s="155">
        <f>'[1]TH Tien 07'!U60</f>
        <v>8617202.099000037</v>
      </c>
      <c r="S64" s="155">
        <f>'[1]TH Tien 07'!V60</f>
        <v>327644575.09900004</v>
      </c>
      <c r="T64" s="199">
        <f>'[1]TH Tien 07'!W60</f>
        <v>0.350185989960817</v>
      </c>
      <c r="U64" s="199">
        <f>'[1]TH Tien 07'!X60</f>
        <v>0.8375955238492704</v>
      </c>
      <c r="V64" s="144">
        <f t="shared" si="7"/>
        <v>332283580</v>
      </c>
      <c r="W64" s="144">
        <f t="shared" si="8"/>
        <v>79935476</v>
      </c>
      <c r="X64" s="198">
        <f t="shared" si="9"/>
        <v>0.2405640266666201</v>
      </c>
      <c r="Y64" s="198">
        <f t="shared" si="10"/>
        <v>0.7276786681655525</v>
      </c>
      <c r="Z64" s="144">
        <f t="shared" si="11"/>
        <v>456635043.09900004</v>
      </c>
    </row>
    <row r="65" spans="1:26" s="146" customFormat="1" ht="18.75" customHeight="1">
      <c r="A65" s="153">
        <v>50</v>
      </c>
      <c r="B65" s="154" t="str">
        <f>'[1]TH Tien 07'!B61</f>
        <v>Quảng Trị</v>
      </c>
      <c r="C65" s="155">
        <f>'[1]TH Tien 07'!C61</f>
        <v>218772687</v>
      </c>
      <c r="D65" s="155">
        <f>'[1]TH Tien 07'!D61</f>
        <v>27276576</v>
      </c>
      <c r="E65" s="155">
        <f>'[1]TH Tien 07'!E61</f>
        <v>191496111</v>
      </c>
      <c r="F65" s="155">
        <f>'[1]TH Tien 07'!F61</f>
        <v>204745940</v>
      </c>
      <c r="G65" s="155">
        <f>'[1]TH Tien 07'!G61</f>
        <v>163886505</v>
      </c>
      <c r="H65" s="155">
        <f>'[1]TH Tien 07'!H61</f>
        <v>42756772</v>
      </c>
      <c r="I65" s="155">
        <f>'[1]TH Tien 07'!I61</f>
        <v>38236601</v>
      </c>
      <c r="J65" s="155">
        <f>'[1]TH Tien 07'!J61</f>
        <v>4864505</v>
      </c>
      <c r="K65" s="155">
        <f>'[1]TH Tien 07'!K61</f>
        <v>78022816</v>
      </c>
      <c r="L65" s="155">
        <f>'[1]TH Tien 07'!N61</f>
        <v>5811</v>
      </c>
      <c r="M65" s="155">
        <f>'[1]TH Tien 07'!P61</f>
        <v>40634932</v>
      </c>
      <c r="N65" s="155">
        <f>'[1]TH Tien 07'!Q61</f>
        <v>224503</v>
      </c>
      <c r="O65" s="155">
        <f>'[1]TH Tien 07'!R61</f>
        <v>14026747</v>
      </c>
      <c r="P65" s="155">
        <f>'[1]TH Tien 07'!S61</f>
        <v>10991023</v>
      </c>
      <c r="Q65" s="155">
        <f>'[1]TH Tien 07'!T61</f>
        <v>1865800</v>
      </c>
      <c r="R65" s="155">
        <f>'[1]TH Tien 07'!U61</f>
        <v>1169924</v>
      </c>
      <c r="S65" s="155">
        <f>'[1]TH Tien 07'!V61</f>
        <v>54886182</v>
      </c>
      <c r="T65" s="199">
        <f>'[1]TH Tien 07'!W61</f>
        <v>0.8004383627826759</v>
      </c>
      <c r="U65" s="199">
        <f>'[1]TH Tien 07'!X61</f>
        <v>0.9358843775594345</v>
      </c>
      <c r="V65" s="144">
        <f t="shared" si="7"/>
        <v>83966352</v>
      </c>
      <c r="W65" s="144">
        <f t="shared" si="8"/>
        <v>43106917</v>
      </c>
      <c r="X65" s="198">
        <f t="shared" si="9"/>
        <v>0.5133832299871739</v>
      </c>
      <c r="Y65" s="198">
        <f t="shared" si="10"/>
        <v>0.4770384087143484</v>
      </c>
      <c r="Z65" s="144">
        <f t="shared" si="11"/>
        <v>176015915</v>
      </c>
    </row>
    <row r="66" spans="1:26" s="146" customFormat="1" ht="18.75" customHeight="1">
      <c r="A66" s="153">
        <v>51</v>
      </c>
      <c r="B66" s="154" t="str">
        <f>'[1]TH Tien 07'!B62</f>
        <v>Sóc Trăng</v>
      </c>
      <c r="C66" s="155">
        <f>'[1]TH Tien 07'!C62</f>
        <v>866199741</v>
      </c>
      <c r="D66" s="155">
        <f>'[1]TH Tien 07'!D62</f>
        <v>519721013</v>
      </c>
      <c r="E66" s="155">
        <f>'[1]TH Tien 07'!E62</f>
        <v>346478728</v>
      </c>
      <c r="F66" s="155">
        <f>'[1]TH Tien 07'!F62</f>
        <v>738468459</v>
      </c>
      <c r="G66" s="155">
        <f>'[1]TH Tien 07'!G62</f>
        <v>166400897</v>
      </c>
      <c r="H66" s="155">
        <f>'[1]TH Tien 07'!H62</f>
        <v>53799427</v>
      </c>
      <c r="I66" s="155">
        <f>'[1]TH Tien 07'!I62</f>
        <v>66163788</v>
      </c>
      <c r="J66" s="155">
        <f>'[1]TH Tien 07'!J62</f>
        <v>11204704</v>
      </c>
      <c r="K66" s="155">
        <f>'[1]TH Tien 07'!K62</f>
        <v>35165089</v>
      </c>
      <c r="L66" s="155">
        <f>'[1]TH Tien 07'!N62</f>
        <v>67889</v>
      </c>
      <c r="M66" s="155">
        <f>'[1]TH Tien 07'!P62</f>
        <v>524997236</v>
      </c>
      <c r="N66" s="155">
        <f>'[1]TH Tien 07'!Q62</f>
        <v>47070326</v>
      </c>
      <c r="O66" s="155">
        <f>'[1]TH Tien 07'!R62</f>
        <v>127731282</v>
      </c>
      <c r="P66" s="155">
        <f>'[1]TH Tien 07'!S62</f>
        <v>93735360</v>
      </c>
      <c r="Q66" s="155">
        <f>'[1]TH Tien 07'!T62</f>
        <v>4588711</v>
      </c>
      <c r="R66" s="155">
        <f>'[1]TH Tien 07'!U62</f>
        <v>29407211</v>
      </c>
      <c r="S66" s="155">
        <f>'[1]TH Tien 07'!V62</f>
        <v>699798844</v>
      </c>
      <c r="T66" s="199">
        <f>'[1]TH Tien 07'!W62</f>
        <v>0.22533243630382324</v>
      </c>
      <c r="U66" s="199">
        <f>'[1]TH Tien 07'!X62</f>
        <v>0.8525383050189576</v>
      </c>
      <c r="V66" s="144">
        <f t="shared" si="7"/>
        <v>649503943</v>
      </c>
      <c r="W66" s="144">
        <f t="shared" si="8"/>
        <v>77436381</v>
      </c>
      <c r="X66" s="198">
        <f t="shared" si="9"/>
        <v>0.11922388129366598</v>
      </c>
      <c r="Y66" s="198">
        <f t="shared" si="10"/>
        <v>0.7994875578051537</v>
      </c>
      <c r="Z66" s="144">
        <f t="shared" si="11"/>
        <v>812400314</v>
      </c>
    </row>
    <row r="67" spans="1:26" s="146" customFormat="1" ht="18.75" customHeight="1">
      <c r="A67" s="153">
        <v>52</v>
      </c>
      <c r="B67" s="154" t="str">
        <f>'[1]TH Tien 07'!B63</f>
        <v>Sơn La</v>
      </c>
      <c r="C67" s="155">
        <f>'[1]TH Tien 07'!C63</f>
        <v>102622033</v>
      </c>
      <c r="D67" s="155">
        <f>'[1]TH Tien 07'!D63</f>
        <v>55291777</v>
      </c>
      <c r="E67" s="155">
        <f>'[1]TH Tien 07'!E63</f>
        <v>47330256</v>
      </c>
      <c r="F67" s="155">
        <f>'[1]TH Tien 07'!F63</f>
        <v>69529371</v>
      </c>
      <c r="G67" s="155">
        <f>'[1]TH Tien 07'!G63</f>
        <v>38245973</v>
      </c>
      <c r="H67" s="155">
        <f>'[1]TH Tien 07'!H63</f>
        <v>10362289</v>
      </c>
      <c r="I67" s="155">
        <f>'[1]TH Tien 07'!I63</f>
        <v>13813495</v>
      </c>
      <c r="J67" s="155">
        <f>'[1]TH Tien 07'!J63</f>
        <v>8016869</v>
      </c>
      <c r="K67" s="155">
        <f>'[1]TH Tien 07'!K63</f>
        <v>5133069</v>
      </c>
      <c r="L67" s="155">
        <f>'[1]TH Tien 07'!N63</f>
        <v>920251</v>
      </c>
      <c r="M67" s="155">
        <f>'[1]TH Tien 07'!P63</f>
        <v>31002076</v>
      </c>
      <c r="N67" s="155">
        <f>'[1]TH Tien 07'!Q63</f>
        <v>281322</v>
      </c>
      <c r="O67" s="155">
        <f>'[1]TH Tien 07'!R63</f>
        <v>33092662</v>
      </c>
      <c r="P67" s="155">
        <f>'[1]TH Tien 07'!S63</f>
        <v>30590481</v>
      </c>
      <c r="Q67" s="155">
        <f>'[1]TH Tien 07'!T63</f>
        <v>196743</v>
      </c>
      <c r="R67" s="155">
        <f>'[1]TH Tien 07'!U63</f>
        <v>2305438</v>
      </c>
      <c r="S67" s="155">
        <f>'[1]TH Tien 07'!V63</f>
        <v>64376060</v>
      </c>
      <c r="T67" s="199">
        <f>'[1]TH Tien 07'!W63</f>
        <v>0.5500693081201612</v>
      </c>
      <c r="U67" s="199">
        <f>'[1]TH Tien 07'!X63</f>
        <v>0.6775286843128512</v>
      </c>
      <c r="V67" s="144">
        <f t="shared" si="7"/>
        <v>54034013</v>
      </c>
      <c r="W67" s="144">
        <f t="shared" si="8"/>
        <v>22750615</v>
      </c>
      <c r="X67" s="198">
        <f t="shared" si="9"/>
        <v>0.42104248300047603</v>
      </c>
      <c r="Y67" s="198">
        <f t="shared" si="10"/>
        <v>0.5856726959918727</v>
      </c>
      <c r="Z67" s="144">
        <f t="shared" si="11"/>
        <v>92259744</v>
      </c>
    </row>
    <row r="68" spans="1:26" s="146" customFormat="1" ht="18.75" customHeight="1">
      <c r="A68" s="153">
        <v>53</v>
      </c>
      <c r="B68" s="154" t="str">
        <f>'[1]TH Tien 07'!B64</f>
        <v>Tây Ninh</v>
      </c>
      <c r="C68" s="155">
        <f>'[1]TH Tien 07'!C64</f>
        <v>1667532159</v>
      </c>
      <c r="D68" s="155">
        <f>'[1]TH Tien 07'!D64</f>
        <v>965040232</v>
      </c>
      <c r="E68" s="155">
        <f>'[1]TH Tien 07'!E64</f>
        <v>702491927</v>
      </c>
      <c r="F68" s="155">
        <f>'[1]TH Tien 07'!F64</f>
        <v>1310257139</v>
      </c>
      <c r="G68" s="155">
        <f>'[1]TH Tien 07'!G64</f>
        <v>560730878</v>
      </c>
      <c r="H68" s="155">
        <f>'[1]TH Tien 07'!H64</f>
        <v>128437909</v>
      </c>
      <c r="I68" s="155">
        <f>'[1]TH Tien 07'!I64</f>
        <v>254028557</v>
      </c>
      <c r="J68" s="155">
        <f>'[1]TH Tien 07'!J64</f>
        <v>46605482</v>
      </c>
      <c r="K68" s="155">
        <f>'[1]TH Tien 07'!K64</f>
        <v>131533013</v>
      </c>
      <c r="L68" s="155">
        <f>'[1]TH Tien 07'!N64</f>
        <v>125917</v>
      </c>
      <c r="M68" s="155">
        <f>'[1]TH Tien 07'!P64</f>
        <v>741285667</v>
      </c>
      <c r="N68" s="155">
        <f>'[1]TH Tien 07'!Q64</f>
        <v>8240594</v>
      </c>
      <c r="O68" s="155">
        <f>'[1]TH Tien 07'!R64</f>
        <v>357275020</v>
      </c>
      <c r="P68" s="155">
        <f>'[1]TH Tien 07'!S64</f>
        <v>77309308</v>
      </c>
      <c r="Q68" s="155">
        <f>'[1]TH Tien 07'!T64</f>
        <v>667787</v>
      </c>
      <c r="R68" s="155">
        <f>'[1]TH Tien 07'!U64</f>
        <v>279297925</v>
      </c>
      <c r="S68" s="155">
        <f>'[1]TH Tien 07'!V64</f>
        <v>1106801281</v>
      </c>
      <c r="T68" s="199">
        <f>'[1]TH Tien 07'!W64</f>
        <v>0.42795483520735084</v>
      </c>
      <c r="U68" s="199">
        <f>'[1]TH Tien 07'!X64</f>
        <v>0.7857462489873336</v>
      </c>
      <c r="V68" s="144">
        <f t="shared" si="7"/>
        <v>1050286217</v>
      </c>
      <c r="W68" s="144">
        <f t="shared" si="8"/>
        <v>300759956</v>
      </c>
      <c r="X68" s="198">
        <f t="shared" si="9"/>
        <v>0.2863599951440665</v>
      </c>
      <c r="Y68" s="198">
        <f t="shared" si="10"/>
        <v>0.6824053933019372</v>
      </c>
      <c r="Z68" s="144">
        <f t="shared" si="11"/>
        <v>1539094250</v>
      </c>
    </row>
    <row r="69" spans="1:26" s="146" customFormat="1" ht="18.75" customHeight="1">
      <c r="A69" s="153">
        <v>54</v>
      </c>
      <c r="B69" s="154" t="str">
        <f>'[1]TH Tien 07'!B65</f>
        <v>Tiền Giang</v>
      </c>
      <c r="C69" s="155">
        <f>'[1]TH Tien 07'!C65</f>
        <v>1533582812.7520003</v>
      </c>
      <c r="D69" s="155">
        <f>'[1]TH Tien 07'!D65</f>
        <v>845759041.7770001</v>
      </c>
      <c r="E69" s="155">
        <f>'[1]TH Tien 07'!E65</f>
        <v>687823770.9750001</v>
      </c>
      <c r="F69" s="155">
        <f>'[1]TH Tien 07'!F65</f>
        <v>1219838664.8760002</v>
      </c>
      <c r="G69" s="155">
        <f>'[1]TH Tien 07'!G65</f>
        <v>508734931.026</v>
      </c>
      <c r="H69" s="155">
        <f>'[1]TH Tien 07'!H65</f>
        <v>121946421.84799999</v>
      </c>
      <c r="I69" s="155">
        <f>'[1]TH Tien 07'!I65</f>
        <v>188610029.469</v>
      </c>
      <c r="J69" s="155">
        <f>'[1]TH Tien 07'!J65</f>
        <v>26843315.382999994</v>
      </c>
      <c r="K69" s="155">
        <f>'[1]TH Tien 07'!K65</f>
        <v>171182188.126</v>
      </c>
      <c r="L69" s="155">
        <f>'[1]TH Tien 07'!N65</f>
        <v>152976.2</v>
      </c>
      <c r="M69" s="155">
        <f>'[1]TH Tien 07'!P65</f>
        <v>700364727.2030002</v>
      </c>
      <c r="N69" s="155">
        <f>'[1]TH Tien 07'!Q65</f>
        <v>10739006.647</v>
      </c>
      <c r="O69" s="155">
        <f>'[1]TH Tien 07'!R65</f>
        <v>313744147.87600017</v>
      </c>
      <c r="P69" s="155">
        <f>'[1]TH Tien 07'!S65</f>
        <v>192778009.43400002</v>
      </c>
      <c r="Q69" s="155">
        <f>'[1]TH Tien 07'!T65</f>
        <v>2736090</v>
      </c>
      <c r="R69" s="155">
        <f>'[1]TH Tien 07'!U65</f>
        <v>118230048.44200015</v>
      </c>
      <c r="S69" s="155">
        <f>'[1]TH Tien 07'!V65</f>
        <v>1024847881.7260003</v>
      </c>
      <c r="T69" s="199">
        <f>'[1]TH Tien 07'!W65</f>
        <v>0.41705099672153306</v>
      </c>
      <c r="U69" s="199">
        <f>'[1]TH Tien 07'!X65</f>
        <v>0.7954175377637487</v>
      </c>
      <c r="V69" s="144">
        <f t="shared" si="7"/>
        <v>926710054.9020001</v>
      </c>
      <c r="W69" s="144">
        <f t="shared" si="8"/>
        <v>215606321.052</v>
      </c>
      <c r="X69" s="198">
        <f t="shared" si="9"/>
        <v>0.23265779831729616</v>
      </c>
      <c r="Y69" s="198">
        <f t="shared" si="10"/>
        <v>0.656479289478038</v>
      </c>
      <c r="Z69" s="144">
        <f t="shared" si="11"/>
        <v>1411636390.9040003</v>
      </c>
    </row>
    <row r="70" spans="1:26" s="146" customFormat="1" ht="18.75" customHeight="1">
      <c r="A70" s="153">
        <v>55</v>
      </c>
      <c r="B70" s="154" t="str">
        <f>'[1]TH Tien 07'!B66</f>
        <v>TT Huế</v>
      </c>
      <c r="C70" s="155">
        <f>'[1]TH Tien 07'!C66</f>
        <v>557545926.2</v>
      </c>
      <c r="D70" s="155">
        <f>'[1]TH Tien 07'!D66</f>
        <v>418435005</v>
      </c>
      <c r="E70" s="155">
        <f>'[1]TH Tien 07'!E66</f>
        <v>139110921.2</v>
      </c>
      <c r="F70" s="155">
        <f>'[1]TH Tien 07'!F66</f>
        <v>181820625.2</v>
      </c>
      <c r="G70" s="155">
        <f>'[1]TH Tien 07'!G66</f>
        <v>103345647.2</v>
      </c>
      <c r="H70" s="155">
        <f>'[1]TH Tien 07'!H66</f>
        <v>5279267</v>
      </c>
      <c r="I70" s="155">
        <f>'[1]TH Tien 07'!I66</f>
        <v>34173724.2</v>
      </c>
      <c r="J70" s="155">
        <f>'[1]TH Tien 07'!J66</f>
        <v>50241706</v>
      </c>
      <c r="K70" s="155">
        <f>'[1]TH Tien 07'!K66</f>
        <v>13630760</v>
      </c>
      <c r="L70" s="155">
        <f>'[1]TH Tien 07'!N66</f>
        <v>20190</v>
      </c>
      <c r="M70" s="155">
        <f>'[1]TH Tien 07'!P66</f>
        <v>72736089</v>
      </c>
      <c r="N70" s="155">
        <f>'[1]TH Tien 07'!Q66</f>
        <v>5738889</v>
      </c>
      <c r="O70" s="155">
        <f>'[1]TH Tien 07'!R66</f>
        <v>375725301.00000006</v>
      </c>
      <c r="P70" s="155">
        <f>'[1]TH Tien 07'!S66</f>
        <v>7604239</v>
      </c>
      <c r="Q70" s="155">
        <f>'[1]TH Tien 07'!T66</f>
        <v>1105496</v>
      </c>
      <c r="R70" s="155">
        <f>'[1]TH Tien 07'!U66</f>
        <v>367015566.00000006</v>
      </c>
      <c r="S70" s="155">
        <f>'[1]TH Tien 07'!V66</f>
        <v>454200279.00000006</v>
      </c>
      <c r="T70" s="199">
        <f>'[1]TH Tien 07'!W66</f>
        <v>0.56839342118817</v>
      </c>
      <c r="U70" s="199">
        <f>'[1]TH Tien 07'!X66</f>
        <v>0.32610878612137545</v>
      </c>
      <c r="V70" s="144">
        <f t="shared" si="7"/>
        <v>162910598.2</v>
      </c>
      <c r="W70" s="144">
        <f t="shared" si="8"/>
        <v>84435620.2</v>
      </c>
      <c r="X70" s="198">
        <f t="shared" si="9"/>
        <v>0.5182942124878896</v>
      </c>
      <c r="Y70" s="198">
        <f t="shared" si="10"/>
        <v>0.29498539425861464</v>
      </c>
      <c r="Z70" s="144">
        <f t="shared" si="11"/>
        <v>552266659.2</v>
      </c>
    </row>
    <row r="71" spans="1:26" s="146" customFormat="1" ht="18.75" customHeight="1">
      <c r="A71" s="153">
        <v>56</v>
      </c>
      <c r="B71" s="154" t="str">
        <f>'[1]TH Tien 07'!B67</f>
        <v>Tuyên Quang</v>
      </c>
      <c r="C71" s="155">
        <f>'[1]TH Tien 07'!C67</f>
        <v>88616263</v>
      </c>
      <c r="D71" s="155">
        <f>'[1]TH Tien 07'!D67</f>
        <v>51987747</v>
      </c>
      <c r="E71" s="155">
        <f>'[1]TH Tien 07'!E67</f>
        <v>36628516</v>
      </c>
      <c r="F71" s="155">
        <f>'[1]TH Tien 07'!F67</f>
        <v>54191002</v>
      </c>
      <c r="G71" s="155">
        <f>'[1]TH Tien 07'!G67</f>
        <v>35234141</v>
      </c>
      <c r="H71" s="155">
        <f>'[1]TH Tien 07'!H67</f>
        <v>11394753</v>
      </c>
      <c r="I71" s="155">
        <f>'[1]TH Tien 07'!I67</f>
        <v>10623835</v>
      </c>
      <c r="J71" s="155">
        <f>'[1]TH Tien 07'!J67</f>
        <v>2012238</v>
      </c>
      <c r="K71" s="155">
        <f>'[1]TH Tien 07'!K67</f>
        <v>10816854</v>
      </c>
      <c r="L71" s="155">
        <f>'[1]TH Tien 07'!N67</f>
        <v>386461</v>
      </c>
      <c r="M71" s="155">
        <f>'[1]TH Tien 07'!P67</f>
        <v>18956861</v>
      </c>
      <c r="N71" s="155">
        <f>'[1]TH Tien 07'!Q67</f>
        <v>0</v>
      </c>
      <c r="O71" s="155">
        <f>'[1]TH Tien 07'!R67</f>
        <v>34425261</v>
      </c>
      <c r="P71" s="155">
        <f>'[1]TH Tien 07'!S67</f>
        <v>30554294</v>
      </c>
      <c r="Q71" s="155">
        <f>'[1]TH Tien 07'!T67</f>
        <v>0</v>
      </c>
      <c r="R71" s="155">
        <f>'[1]TH Tien 07'!U67</f>
        <v>3870967</v>
      </c>
      <c r="S71" s="155">
        <f>'[1]TH Tien 07'!V67</f>
        <v>53382122</v>
      </c>
      <c r="T71" s="199">
        <f>'[1]TH Tien 07'!W67</f>
        <v>0.6501843424116793</v>
      </c>
      <c r="U71" s="199">
        <f>'[1]TH Tien 07'!X67</f>
        <v>0.6115243428850075</v>
      </c>
      <c r="V71" s="144">
        <f t="shared" si="7"/>
        <v>31979395</v>
      </c>
      <c r="W71" s="144">
        <f t="shared" si="8"/>
        <v>13022534</v>
      </c>
      <c r="X71" s="198">
        <f t="shared" si="9"/>
        <v>0.40721639668292664</v>
      </c>
      <c r="Y71" s="198">
        <f t="shared" si="10"/>
        <v>0.41412548135875615</v>
      </c>
      <c r="Z71" s="144">
        <f t="shared" si="11"/>
        <v>77221510</v>
      </c>
    </row>
    <row r="72" spans="1:26" s="146" customFormat="1" ht="18.75" customHeight="1">
      <c r="A72" s="153">
        <v>57</v>
      </c>
      <c r="B72" s="154" t="str">
        <f>'[1]TH Tien 07'!B68</f>
        <v>Thái Bình</v>
      </c>
      <c r="C72" s="155">
        <f>'[1]TH Tien 07'!C68</f>
        <v>594401343</v>
      </c>
      <c r="D72" s="155">
        <f>'[1]TH Tien 07'!D68</f>
        <v>328413478</v>
      </c>
      <c r="E72" s="155">
        <f>'[1]TH Tien 07'!E68</f>
        <v>265987865</v>
      </c>
      <c r="F72" s="155">
        <f>'[1]TH Tien 07'!F68</f>
        <v>268222601</v>
      </c>
      <c r="G72" s="155">
        <f>'[1]TH Tien 07'!G68</f>
        <v>115374700</v>
      </c>
      <c r="H72" s="155">
        <f>'[1]TH Tien 07'!H68</f>
        <v>10141471</v>
      </c>
      <c r="I72" s="155">
        <f>'[1]TH Tien 07'!I68</f>
        <v>28838365</v>
      </c>
      <c r="J72" s="155">
        <f>'[1]TH Tien 07'!J68</f>
        <v>5952795</v>
      </c>
      <c r="K72" s="155">
        <f>'[1]TH Tien 07'!K68</f>
        <v>70307511</v>
      </c>
      <c r="L72" s="155">
        <f>'[1]TH Tien 07'!N68</f>
        <v>134558</v>
      </c>
      <c r="M72" s="155">
        <f>'[1]TH Tien 07'!P68</f>
        <v>123023886</v>
      </c>
      <c r="N72" s="155">
        <f>'[1]TH Tien 07'!Q68</f>
        <v>29824015</v>
      </c>
      <c r="O72" s="155">
        <f>'[1]TH Tien 07'!R68</f>
        <v>326178742</v>
      </c>
      <c r="P72" s="155">
        <f>'[1]TH Tien 07'!S68</f>
        <v>28385864</v>
      </c>
      <c r="Q72" s="155">
        <f>'[1]TH Tien 07'!T68</f>
        <v>166419</v>
      </c>
      <c r="R72" s="155">
        <f>'[1]TH Tien 07'!U68</f>
        <v>297626459</v>
      </c>
      <c r="S72" s="155">
        <f>'[1]TH Tien 07'!V68</f>
        <v>479026643</v>
      </c>
      <c r="T72" s="199">
        <f>'[1]TH Tien 07'!W68</f>
        <v>0.430145332905783</v>
      </c>
      <c r="U72" s="199">
        <f>'[1]TH Tien 07'!X68</f>
        <v>0.45124830917483305</v>
      </c>
      <c r="V72" s="144">
        <f t="shared" si="7"/>
        <v>187773619</v>
      </c>
      <c r="W72" s="144">
        <f t="shared" si="8"/>
        <v>34925718</v>
      </c>
      <c r="X72" s="198">
        <f t="shared" si="9"/>
        <v>0.18599906731307128</v>
      </c>
      <c r="Y72" s="198">
        <f t="shared" si="10"/>
        <v>0.32138715663840767</v>
      </c>
      <c r="Z72" s="144">
        <f t="shared" si="11"/>
        <v>584259872</v>
      </c>
    </row>
    <row r="73" spans="1:26" s="146" customFormat="1" ht="18.75" customHeight="1">
      <c r="A73" s="153">
        <v>58</v>
      </c>
      <c r="B73" s="154" t="str">
        <f>'[1]TH Tien 07'!B69</f>
        <v>Thái Nguyên</v>
      </c>
      <c r="C73" s="155">
        <f>'[1]TH Tien 07'!C69</f>
        <v>709431292</v>
      </c>
      <c r="D73" s="155">
        <f>'[1]TH Tien 07'!D69</f>
        <v>135480843</v>
      </c>
      <c r="E73" s="155">
        <f>'[1]TH Tien 07'!E69</f>
        <v>573950449</v>
      </c>
      <c r="F73" s="155">
        <f>'[1]TH Tien 07'!F69</f>
        <v>643887530</v>
      </c>
      <c r="G73" s="155">
        <f>'[1]TH Tien 07'!G69</f>
        <v>454337146</v>
      </c>
      <c r="H73" s="155">
        <f>'[1]TH Tien 07'!H69</f>
        <v>305098243</v>
      </c>
      <c r="I73" s="155">
        <f>'[1]TH Tien 07'!I69</f>
        <v>109319985</v>
      </c>
      <c r="J73" s="155">
        <f>'[1]TH Tien 07'!J69</f>
        <v>6525488</v>
      </c>
      <c r="K73" s="155">
        <f>'[1]TH Tien 07'!K69</f>
        <v>32261476</v>
      </c>
      <c r="L73" s="155">
        <f>'[1]TH Tien 07'!N69</f>
        <v>1131954</v>
      </c>
      <c r="M73" s="155">
        <f>'[1]TH Tien 07'!P69</f>
        <v>175201858</v>
      </c>
      <c r="N73" s="155">
        <f>'[1]TH Tien 07'!Q69</f>
        <v>14348526</v>
      </c>
      <c r="O73" s="155">
        <f>'[1]TH Tien 07'!R69</f>
        <v>65543762</v>
      </c>
      <c r="P73" s="155">
        <f>'[1]TH Tien 07'!S69</f>
        <v>38655738</v>
      </c>
      <c r="Q73" s="155">
        <f>'[1]TH Tien 07'!T69</f>
        <v>2477653</v>
      </c>
      <c r="R73" s="155">
        <f>'[1]TH Tien 07'!U69</f>
        <v>24410371</v>
      </c>
      <c r="S73" s="155">
        <f>'[1]TH Tien 07'!V69</f>
        <v>255094146</v>
      </c>
      <c r="T73" s="199">
        <f>'[1]TH Tien 07'!W69</f>
        <v>0.7056156934736724</v>
      </c>
      <c r="U73" s="199">
        <f>'[1]TH Tien 07'!X69</f>
        <v>0.9076108387956476</v>
      </c>
      <c r="V73" s="144">
        <f t="shared" si="7"/>
        <v>306527811</v>
      </c>
      <c r="W73" s="144">
        <f t="shared" si="8"/>
        <v>116977427</v>
      </c>
      <c r="X73" s="198">
        <f t="shared" si="9"/>
        <v>0.3816209257436677</v>
      </c>
      <c r="Y73" s="198">
        <f t="shared" si="10"/>
        <v>0.758107237976483</v>
      </c>
      <c r="Z73" s="144">
        <f t="shared" si="11"/>
        <v>404333049</v>
      </c>
    </row>
    <row r="74" spans="1:26" s="146" customFormat="1" ht="18.75" customHeight="1">
      <c r="A74" s="153">
        <v>59</v>
      </c>
      <c r="B74" s="154" t="str">
        <f>'[1]TH Tien 07'!B70</f>
        <v>Thanh Hóa</v>
      </c>
      <c r="C74" s="155">
        <f>'[1]TH Tien 07'!C70</f>
        <v>633221447</v>
      </c>
      <c r="D74" s="155">
        <f>'[1]TH Tien 07'!D70</f>
        <v>364750982</v>
      </c>
      <c r="E74" s="155">
        <f>'[1]TH Tien 07'!E70</f>
        <v>268470465</v>
      </c>
      <c r="F74" s="155">
        <f>'[1]TH Tien 07'!F70</f>
        <v>528415271.996</v>
      </c>
      <c r="G74" s="155">
        <f>'[1]TH Tien 07'!G70</f>
        <v>134714891</v>
      </c>
      <c r="H74" s="155">
        <f>'[1]TH Tien 07'!H70</f>
        <v>10714770</v>
      </c>
      <c r="I74" s="155">
        <f>'[1]TH Tien 07'!I70</f>
        <v>71498731</v>
      </c>
      <c r="J74" s="155">
        <f>'[1]TH Tien 07'!J70</f>
        <v>16508811</v>
      </c>
      <c r="K74" s="155">
        <f>'[1]TH Tien 07'!K70</f>
        <v>35690492</v>
      </c>
      <c r="L74" s="155">
        <f>'[1]TH Tien 07'!N70</f>
        <v>302087</v>
      </c>
      <c r="M74" s="155">
        <f>'[1]TH Tien 07'!P70</f>
        <v>389582779.996</v>
      </c>
      <c r="N74" s="155">
        <f>'[1]TH Tien 07'!Q70</f>
        <v>4117601</v>
      </c>
      <c r="O74" s="155">
        <f>'[1]TH Tien 07'!R70</f>
        <v>104806175.00400001</v>
      </c>
      <c r="P74" s="155">
        <f>'[1]TH Tien 07'!S70</f>
        <v>38104400</v>
      </c>
      <c r="Q74" s="155">
        <f>'[1]TH Tien 07'!T70</f>
        <v>320144</v>
      </c>
      <c r="R74" s="155">
        <f>'[1]TH Tien 07'!U70</f>
        <v>66381631.00400001</v>
      </c>
      <c r="S74" s="155">
        <f>'[1]TH Tien 07'!V70</f>
        <v>498506556</v>
      </c>
      <c r="T74" s="199">
        <f>'[1]TH Tien 07'!W70</f>
        <v>0.254941327662876</v>
      </c>
      <c r="U74" s="199">
        <f>'[1]TH Tien 07'!X70</f>
        <v>0.8344873258785879</v>
      </c>
      <c r="V74" s="144">
        <f t="shared" si="7"/>
        <v>482010009.996</v>
      </c>
      <c r="W74" s="144">
        <f t="shared" si="8"/>
        <v>88309629</v>
      </c>
      <c r="X74" s="198">
        <f t="shared" si="9"/>
        <v>0.18321119306367278</v>
      </c>
      <c r="Y74" s="198">
        <f t="shared" si="10"/>
        <v>0.7743049637939867</v>
      </c>
      <c r="Z74" s="144">
        <f t="shared" si="11"/>
        <v>622506677</v>
      </c>
    </row>
    <row r="75" spans="1:26" s="146" customFormat="1" ht="18.75" customHeight="1">
      <c r="A75" s="153">
        <v>60</v>
      </c>
      <c r="B75" s="154" t="str">
        <f>'[1]TH Tien 07'!B71</f>
        <v>Trà Vinh</v>
      </c>
      <c r="C75" s="155">
        <f>'[1]TH Tien 07'!C71</f>
        <v>721581391</v>
      </c>
      <c r="D75" s="155">
        <f>'[1]TH Tien 07'!D71</f>
        <v>447726862</v>
      </c>
      <c r="E75" s="155">
        <f>'[1]TH Tien 07'!E71</f>
        <v>273854529</v>
      </c>
      <c r="F75" s="155">
        <f>'[1]TH Tien 07'!F71</f>
        <v>535948253</v>
      </c>
      <c r="G75" s="155">
        <f>'[1]TH Tien 07'!G71</f>
        <v>228924553</v>
      </c>
      <c r="H75" s="155">
        <f>'[1]TH Tien 07'!H71</f>
        <v>35509376</v>
      </c>
      <c r="I75" s="155">
        <f>'[1]TH Tien 07'!I71</f>
        <v>86634482</v>
      </c>
      <c r="J75" s="155">
        <f>'[1]TH Tien 07'!J71</f>
        <v>31387783</v>
      </c>
      <c r="K75" s="155">
        <f>'[1]TH Tien 07'!K71</f>
        <v>75267595</v>
      </c>
      <c r="L75" s="155">
        <f>'[1]TH Tien 07'!N71</f>
        <v>125317</v>
      </c>
      <c r="M75" s="155">
        <f>'[1]TH Tien 07'!P71</f>
        <v>306861125</v>
      </c>
      <c r="N75" s="155">
        <f>'[1]TH Tien 07'!Q71</f>
        <v>162575</v>
      </c>
      <c r="O75" s="155">
        <f>'[1]TH Tien 07'!R71</f>
        <v>185633138</v>
      </c>
      <c r="P75" s="155">
        <f>'[1]TH Tien 07'!S71</f>
        <v>33874905</v>
      </c>
      <c r="Q75" s="155">
        <f>'[1]TH Tien 07'!T71</f>
        <v>136404</v>
      </c>
      <c r="R75" s="155">
        <f>'[1]TH Tien 07'!U71</f>
        <v>151621829</v>
      </c>
      <c r="S75" s="155">
        <f>'[1]TH Tien 07'!V71</f>
        <v>492656838</v>
      </c>
      <c r="T75" s="199">
        <f>'[1]TH Tien 07'!W71</f>
        <v>0.4271392839114264</v>
      </c>
      <c r="U75" s="199">
        <f>'[1]TH Tien 07'!X71</f>
        <v>0.7427412343010381</v>
      </c>
      <c r="V75" s="144">
        <f t="shared" si="7"/>
        <v>425171282</v>
      </c>
      <c r="W75" s="144">
        <f t="shared" si="8"/>
        <v>118147582</v>
      </c>
      <c r="X75" s="198">
        <f t="shared" si="9"/>
        <v>0.27788231943661706</v>
      </c>
      <c r="Y75" s="198">
        <f t="shared" si="10"/>
        <v>0.6197181530571539</v>
      </c>
      <c r="Z75" s="144">
        <f t="shared" si="11"/>
        <v>686072015</v>
      </c>
    </row>
    <row r="76" spans="1:26" s="146" customFormat="1" ht="18.75" customHeight="1">
      <c r="A76" s="153">
        <v>61</v>
      </c>
      <c r="B76" s="154" t="str">
        <f>'[1]TH Tien 07'!B72</f>
        <v>Vĩnh Long</v>
      </c>
      <c r="C76" s="155">
        <f>'[1]TH Tien 07'!C72</f>
        <v>1151906841.321</v>
      </c>
      <c r="D76" s="155">
        <f>'[1]TH Tien 07'!D72</f>
        <v>593622483.3</v>
      </c>
      <c r="E76" s="155">
        <f>'[1]TH Tien 07'!E72</f>
        <v>558284358.021</v>
      </c>
      <c r="F76" s="155">
        <f>'[1]TH Tien 07'!F72</f>
        <v>1031853492.894</v>
      </c>
      <c r="G76" s="155">
        <f>'[1]TH Tien 07'!G72</f>
        <v>364352399.383</v>
      </c>
      <c r="H76" s="155">
        <f>'[1]TH Tien 07'!H72</f>
        <v>30252144</v>
      </c>
      <c r="I76" s="155">
        <f>'[1]TH Tien 07'!I72</f>
        <v>78666472</v>
      </c>
      <c r="J76" s="155">
        <f>'[1]TH Tien 07'!J72</f>
        <v>220596105</v>
      </c>
      <c r="K76" s="155">
        <f>'[1]TH Tien 07'!K72</f>
        <v>34816933.383</v>
      </c>
      <c r="L76" s="155">
        <f>'[1]TH Tien 07'!N72</f>
        <v>20745</v>
      </c>
      <c r="M76" s="155">
        <f>'[1]TH Tien 07'!P72</f>
        <v>667443667.511</v>
      </c>
      <c r="N76" s="155">
        <f>'[1]TH Tien 07'!Q72</f>
        <v>57426</v>
      </c>
      <c r="O76" s="155">
        <f>'[1]TH Tien 07'!R72</f>
        <v>120053348.42700005</v>
      </c>
      <c r="P76" s="155">
        <f>'[1]TH Tien 07'!S72</f>
        <v>77985164.17999999</v>
      </c>
      <c r="Q76" s="155">
        <f>'[1]TH Tien 07'!T72</f>
        <v>5291124</v>
      </c>
      <c r="R76" s="155">
        <f>'[1]TH Tien 07'!U72</f>
        <v>36777060.24700005</v>
      </c>
      <c r="S76" s="155">
        <f>'[1]TH Tien 07'!V72</f>
        <v>787554441.9380001</v>
      </c>
      <c r="T76" s="199">
        <f>'[1]TH Tien 07'!W72</f>
        <v>0.35310477882001906</v>
      </c>
      <c r="U76" s="199">
        <f>'[1]TH Tien 07'!X72</f>
        <v>0.8957785958721075</v>
      </c>
      <c r="V76" s="144">
        <f t="shared" si="7"/>
        <v>966784415.511</v>
      </c>
      <c r="W76" s="144">
        <f t="shared" si="8"/>
        <v>299283322</v>
      </c>
      <c r="X76" s="198">
        <f t="shared" si="9"/>
        <v>0.30956572861366605</v>
      </c>
      <c r="Y76" s="198">
        <f t="shared" si="10"/>
        <v>0.8619269529384598</v>
      </c>
      <c r="Z76" s="144">
        <f t="shared" si="11"/>
        <v>1121654697.321</v>
      </c>
    </row>
    <row r="77" spans="1:26" s="146" customFormat="1" ht="18.75" customHeight="1">
      <c r="A77" s="153">
        <v>62</v>
      </c>
      <c r="B77" s="154" t="str">
        <f>'[1]TH Tien 07'!B73</f>
        <v>Vĩnh Phúc</v>
      </c>
      <c r="C77" s="155">
        <f>'[1]TH Tien 07'!C73</f>
        <v>519365129</v>
      </c>
      <c r="D77" s="155">
        <f>'[1]TH Tien 07'!D73</f>
        <v>253095490</v>
      </c>
      <c r="E77" s="155">
        <f>'[1]TH Tien 07'!E73</f>
        <v>266269639</v>
      </c>
      <c r="F77" s="155">
        <f>'[1]TH Tien 07'!F73</f>
        <v>326093849</v>
      </c>
      <c r="G77" s="155">
        <f>'[1]TH Tien 07'!G73</f>
        <v>149184953</v>
      </c>
      <c r="H77" s="155">
        <f>'[1]TH Tien 07'!H73</f>
        <v>22463334</v>
      </c>
      <c r="I77" s="155">
        <f>'[1]TH Tien 07'!I73</f>
        <v>59205236</v>
      </c>
      <c r="J77" s="155">
        <f>'[1]TH Tien 07'!J73</f>
        <v>15462292</v>
      </c>
      <c r="K77" s="155">
        <f>'[1]TH Tien 07'!K73</f>
        <v>51620338</v>
      </c>
      <c r="L77" s="155">
        <f>'[1]TH Tien 07'!N73</f>
        <v>433753</v>
      </c>
      <c r="M77" s="155">
        <f>'[1]TH Tien 07'!P73</f>
        <v>165639852</v>
      </c>
      <c r="N77" s="155">
        <f>'[1]TH Tien 07'!Q73</f>
        <v>11269044</v>
      </c>
      <c r="O77" s="155">
        <f>'[1]TH Tien 07'!R73</f>
        <v>193271280</v>
      </c>
      <c r="P77" s="155">
        <f>'[1]TH Tien 07'!S73</f>
        <v>20805549</v>
      </c>
      <c r="Q77" s="155">
        <f>'[1]TH Tien 07'!T73</f>
        <v>79064</v>
      </c>
      <c r="R77" s="155">
        <f>'[1]TH Tien 07'!U73</f>
        <v>172386667</v>
      </c>
      <c r="S77" s="155">
        <f>'[1]TH Tien 07'!V73</f>
        <v>370180176</v>
      </c>
      <c r="T77" s="199">
        <f>'[1]TH Tien 07'!W73</f>
        <v>0.45749085257968175</v>
      </c>
      <c r="U77" s="199">
        <f>'[1]TH Tien 07'!X73</f>
        <v>0.6278701260284265</v>
      </c>
      <c r="V77" s="144">
        <f t="shared" si="7"/>
        <v>252010177</v>
      </c>
      <c r="W77" s="144">
        <f t="shared" si="8"/>
        <v>75101281</v>
      </c>
      <c r="X77" s="198">
        <f t="shared" si="9"/>
        <v>0.29800892128257184</v>
      </c>
      <c r="Y77" s="198">
        <f t="shared" si="10"/>
        <v>0.5071629435349494</v>
      </c>
      <c r="Z77" s="144">
        <f t="shared" si="11"/>
        <v>496901795</v>
      </c>
    </row>
    <row r="78" spans="1:26" s="146" customFormat="1" ht="18.75" customHeight="1">
      <c r="A78" s="153">
        <v>63</v>
      </c>
      <c r="B78" s="154" t="str">
        <f>'[1]TH Tien 07'!B74</f>
        <v>Yên Bái</v>
      </c>
      <c r="C78" s="155">
        <f>'[1]TH Tien 07'!C74</f>
        <v>117033753</v>
      </c>
      <c r="D78" s="155">
        <f>'[1]TH Tien 07'!D74</f>
        <v>47063865</v>
      </c>
      <c r="E78" s="155">
        <f>'[1]TH Tien 07'!E74</f>
        <v>69969888</v>
      </c>
      <c r="F78" s="155">
        <f>'[1]TH Tien 07'!F74</f>
        <v>91904612</v>
      </c>
      <c r="G78" s="155">
        <f>'[1]TH Tien 07'!G74</f>
        <v>34254789</v>
      </c>
      <c r="H78" s="155">
        <f>'[1]TH Tien 07'!H74</f>
        <v>4692996</v>
      </c>
      <c r="I78" s="155">
        <f>'[1]TH Tien 07'!I74</f>
        <v>11662375</v>
      </c>
      <c r="J78" s="155">
        <f>'[1]TH Tien 07'!J74</f>
        <v>15167086</v>
      </c>
      <c r="K78" s="155">
        <f>'[1]TH Tien 07'!K74</f>
        <v>2230218</v>
      </c>
      <c r="L78" s="155">
        <f>'[1]TH Tien 07'!N74</f>
        <v>502114</v>
      </c>
      <c r="M78" s="155">
        <f>'[1]TH Tien 07'!P74</f>
        <v>57649778</v>
      </c>
      <c r="N78" s="155">
        <f>'[1]TH Tien 07'!Q74</f>
        <v>45</v>
      </c>
      <c r="O78" s="155">
        <f>'[1]TH Tien 07'!R74</f>
        <v>25129141</v>
      </c>
      <c r="P78" s="155">
        <f>'[1]TH Tien 07'!S74</f>
        <v>11534922</v>
      </c>
      <c r="Q78" s="155">
        <f>'[1]TH Tien 07'!T74</f>
        <v>13594219</v>
      </c>
      <c r="R78" s="155">
        <f>'[1]TH Tien 07'!U74</f>
        <v>0</v>
      </c>
      <c r="S78" s="155">
        <f>'[1]TH Tien 07'!V74</f>
        <v>82778964</v>
      </c>
      <c r="T78" s="199">
        <f>'[1]TH Tien 07'!W74</f>
        <v>0.37272111001349967</v>
      </c>
      <c r="U78" s="199">
        <f>'[1]TH Tien 07'!X74</f>
        <v>0.7852829602072148</v>
      </c>
      <c r="V78" s="144">
        <f t="shared" si="7"/>
        <v>84981398</v>
      </c>
      <c r="W78" s="144">
        <f t="shared" si="8"/>
        <v>27331575</v>
      </c>
      <c r="X78" s="198">
        <f t="shared" si="9"/>
        <v>0.32161832640126725</v>
      </c>
      <c r="Y78" s="198">
        <f t="shared" si="10"/>
        <v>0.7564609699042708</v>
      </c>
      <c r="Z78" s="144">
        <f t="shared" si="11"/>
        <v>112340757</v>
      </c>
    </row>
    <row r="79" spans="2:22" s="136" customFormat="1" ht="17.25" customHeight="1">
      <c r="B79" s="218"/>
      <c r="C79" s="218"/>
      <c r="D79" s="218"/>
      <c r="E79" s="218"/>
      <c r="F79" s="147"/>
      <c r="G79" s="147"/>
      <c r="H79" s="147"/>
      <c r="I79" s="147"/>
      <c r="J79" s="147"/>
      <c r="K79" s="147"/>
      <c r="L79" s="147"/>
      <c r="M79" s="147"/>
      <c r="N79" s="147"/>
      <c r="O79" s="147"/>
      <c r="P79" s="365" t="s">
        <v>381</v>
      </c>
      <c r="Q79" s="365"/>
      <c r="R79" s="365"/>
      <c r="S79" s="365"/>
      <c r="T79" s="365"/>
      <c r="U79" s="365"/>
      <c r="V79" s="148"/>
    </row>
    <row r="80" spans="3:18" ht="15.75">
      <c r="C80" s="398" t="s">
        <v>363</v>
      </c>
      <c r="D80" s="398"/>
      <c r="E80" s="398"/>
      <c r="P80" s="355" t="s">
        <v>378</v>
      </c>
      <c r="Q80" s="355"/>
      <c r="R80" s="355"/>
    </row>
    <row r="81" spans="16:18" ht="15.75">
      <c r="P81" s="355"/>
      <c r="Q81" s="355"/>
      <c r="R81" s="355"/>
    </row>
    <row r="88" spans="3:18" ht="15.75">
      <c r="C88" s="398" t="s">
        <v>364</v>
      </c>
      <c r="D88" s="398"/>
      <c r="E88" s="398"/>
      <c r="P88" s="398" t="s">
        <v>379</v>
      </c>
      <c r="Q88" s="398"/>
      <c r="R88" s="398"/>
    </row>
  </sheetData>
  <sheetProtection/>
  <mergeCells count="47">
    <mergeCell ref="C6:E7"/>
    <mergeCell ref="V7:V11"/>
    <mergeCell ref="H9:L9"/>
    <mergeCell ref="Y7:Y11"/>
    <mergeCell ref="B1:H1"/>
    <mergeCell ref="B2:H2"/>
    <mergeCell ref="A3:J3"/>
    <mergeCell ref="A4:U4"/>
    <mergeCell ref="Q5:U5"/>
    <mergeCell ref="A6:A11"/>
    <mergeCell ref="B6:B11"/>
    <mergeCell ref="K10:K11"/>
    <mergeCell ref="F6:U6"/>
    <mergeCell ref="E9:E11"/>
    <mergeCell ref="G9:G11"/>
    <mergeCell ref="V6:Z6"/>
    <mergeCell ref="F7:N7"/>
    <mergeCell ref="O7:R7"/>
    <mergeCell ref="S7:S11"/>
    <mergeCell ref="T7:T11"/>
    <mergeCell ref="U7:U11"/>
    <mergeCell ref="Z7:Z11"/>
    <mergeCell ref="G8:N8"/>
    <mergeCell ref="O8:O11"/>
    <mergeCell ref="P8:R8"/>
    <mergeCell ref="X7:X11"/>
    <mergeCell ref="L10:L11"/>
    <mergeCell ref="W7:W11"/>
    <mergeCell ref="R9:R11"/>
    <mergeCell ref="H10:H11"/>
    <mergeCell ref="M9:M11"/>
    <mergeCell ref="N9:N11"/>
    <mergeCell ref="P9:P11"/>
    <mergeCell ref="Q9:Q11"/>
    <mergeCell ref="C8:C11"/>
    <mergeCell ref="D8:E8"/>
    <mergeCell ref="F8:F11"/>
    <mergeCell ref="D9:D11"/>
    <mergeCell ref="J10:J11"/>
    <mergeCell ref="I10:I11"/>
    <mergeCell ref="A12:B12"/>
    <mergeCell ref="P81:R81"/>
    <mergeCell ref="C88:E88"/>
    <mergeCell ref="P88:R88"/>
    <mergeCell ref="P79:U79"/>
    <mergeCell ref="C80:E80"/>
    <mergeCell ref="P80:R80"/>
  </mergeCells>
  <printOptions/>
  <pageMargins left="0.1968503937007874" right="0.1968503937007874" top="0.2755905511811024" bottom="0.35433070866141736" header="0.2362204724409449" footer="0.31496062992125984"/>
  <pageSetup horizontalDpi="600" verticalDpi="600" orientation="landscape" paperSize="9" r:id="rId4"/>
  <headerFooter>
    <oddFooter>&amp;C&amp;P</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rgb="FF7030A0"/>
  </sheetPr>
  <dimension ref="A1:AC88"/>
  <sheetViews>
    <sheetView view="pageBreakPreview" zoomScaleNormal="115" zoomScaleSheetLayoutView="100" workbookViewId="0" topLeftCell="A10">
      <selection activeCell="L19" sqref="L19"/>
    </sheetView>
  </sheetViews>
  <sheetFormatPr defaultColWidth="9.00390625" defaultRowHeight="15.75"/>
  <cols>
    <col min="1" max="1" width="3.50390625" style="7" customWidth="1"/>
    <col min="2" max="2" width="13.75390625" style="7" customWidth="1"/>
    <col min="3" max="21" width="6.00390625" style="7" customWidth="1"/>
    <col min="22" max="24" width="6.875" style="7" hidden="1" customWidth="1"/>
    <col min="25" max="16384" width="9.00390625" style="7" customWidth="1"/>
  </cols>
  <sheetData>
    <row r="1" spans="2:7" ht="15.75">
      <c r="B1" s="440" t="s">
        <v>374</v>
      </c>
      <c r="C1" s="440"/>
      <c r="D1" s="440"/>
      <c r="E1" s="440"/>
      <c r="F1" s="440"/>
      <c r="G1" s="440"/>
    </row>
    <row r="2" spans="2:7" ht="30.75" customHeight="1">
      <c r="B2" s="441" t="s">
        <v>375</v>
      </c>
      <c r="C2" s="441"/>
      <c r="D2" s="441"/>
      <c r="E2" s="441"/>
      <c r="F2" s="441"/>
      <c r="G2" s="441"/>
    </row>
    <row r="3" spans="1:22" ht="16.5" customHeight="1">
      <c r="A3" s="471" t="s">
        <v>393</v>
      </c>
      <c r="B3" s="471"/>
      <c r="C3" s="471"/>
      <c r="D3" s="471"/>
      <c r="E3" s="471"/>
      <c r="F3" s="471"/>
      <c r="G3" s="471"/>
      <c r="H3" s="471"/>
      <c r="I3" s="471"/>
      <c r="J3" s="471"/>
      <c r="K3" s="471"/>
      <c r="L3" s="471"/>
      <c r="M3" s="471"/>
      <c r="N3" s="471"/>
      <c r="O3" s="471"/>
      <c r="P3" s="471"/>
      <c r="Q3" s="471"/>
      <c r="R3" s="471"/>
      <c r="S3" s="471"/>
      <c r="T3" s="471"/>
      <c r="U3" s="471"/>
      <c r="V3" s="200"/>
    </row>
    <row r="4" spans="1:22" ht="21" customHeight="1">
      <c r="A4" s="471"/>
      <c r="B4" s="471"/>
      <c r="C4" s="471"/>
      <c r="D4" s="471"/>
      <c r="E4" s="471"/>
      <c r="F4" s="471"/>
      <c r="G4" s="471"/>
      <c r="H4" s="471"/>
      <c r="I4" s="471"/>
      <c r="J4" s="471"/>
      <c r="K4" s="471"/>
      <c r="L4" s="471"/>
      <c r="M4" s="471"/>
      <c r="N4" s="471"/>
      <c r="O4" s="471"/>
      <c r="P4" s="471"/>
      <c r="Q4" s="471"/>
      <c r="R4" s="471"/>
      <c r="S4" s="471"/>
      <c r="T4" s="471"/>
      <c r="U4" s="471"/>
      <c r="V4" s="200"/>
    </row>
    <row r="5" spans="1:21" ht="17.25" customHeight="1">
      <c r="A5" s="472" t="str">
        <f>TT!B3</f>
        <v>09 tháng năm 2017</v>
      </c>
      <c r="B5" s="472"/>
      <c r="C5" s="472"/>
      <c r="D5" s="472"/>
      <c r="E5" s="472"/>
      <c r="F5" s="472"/>
      <c r="G5" s="472"/>
      <c r="H5" s="472"/>
      <c r="I5" s="472"/>
      <c r="J5" s="472"/>
      <c r="K5" s="472"/>
      <c r="L5" s="472"/>
      <c r="M5" s="472"/>
      <c r="N5" s="472"/>
      <c r="O5" s="472"/>
      <c r="P5" s="472"/>
      <c r="Q5" s="472"/>
      <c r="R5" s="472"/>
      <c r="S5" s="472"/>
      <c r="T5" s="472"/>
      <c r="U5" s="472"/>
    </row>
    <row r="6" spans="1:21" ht="42" customHeight="1">
      <c r="A6" s="473" t="str">
        <f>TT!B4</f>
        <v>(Ban hành kèm theo Báo cáo số 127 /BC-TKDLCT ngày 7 tháng 6 năm 2017 của Trung tâm Thống kê, Quản lý dữ liệu và Ứng dụng CNTT)</v>
      </c>
      <c r="B6" s="473"/>
      <c r="C6" s="473"/>
      <c r="D6" s="473"/>
      <c r="E6" s="473"/>
      <c r="F6" s="473"/>
      <c r="G6" s="473"/>
      <c r="H6" s="473"/>
      <c r="I6" s="473"/>
      <c r="J6" s="473"/>
      <c r="K6" s="473"/>
      <c r="L6" s="473"/>
      <c r="M6" s="473"/>
      <c r="N6" s="473"/>
      <c r="O6" s="473"/>
      <c r="P6" s="473"/>
      <c r="Q6" s="473"/>
      <c r="R6" s="473"/>
      <c r="S6" s="473"/>
      <c r="T6" s="473"/>
      <c r="U6" s="473"/>
    </row>
    <row r="7" spans="16:21" ht="15" customHeight="1">
      <c r="P7" s="474" t="s">
        <v>99</v>
      </c>
      <c r="Q7" s="474"/>
      <c r="R7" s="474"/>
      <c r="S7" s="474"/>
      <c r="T7" s="474"/>
      <c r="U7" s="474"/>
    </row>
    <row r="8" spans="1:21" ht="19.5" customHeight="1">
      <c r="A8" s="464" t="s">
        <v>58</v>
      </c>
      <c r="B8" s="447" t="s">
        <v>32</v>
      </c>
      <c r="C8" s="457" t="s">
        <v>228</v>
      </c>
      <c r="D8" s="458"/>
      <c r="E8" s="465"/>
      <c r="F8" s="459" t="s">
        <v>100</v>
      </c>
      <c r="G8" s="462"/>
      <c r="H8" s="462"/>
      <c r="I8" s="462"/>
      <c r="J8" s="462"/>
      <c r="K8" s="462"/>
      <c r="L8" s="462"/>
      <c r="M8" s="462"/>
      <c r="N8" s="462"/>
      <c r="O8" s="463"/>
      <c r="P8" s="447" t="s">
        <v>101</v>
      </c>
      <c r="Q8" s="447"/>
      <c r="R8" s="447"/>
      <c r="S8" s="447"/>
      <c r="T8" s="447"/>
      <c r="U8" s="447"/>
    </row>
    <row r="9" spans="1:21" ht="18" customHeight="1">
      <c r="A9" s="464"/>
      <c r="B9" s="447"/>
      <c r="C9" s="466"/>
      <c r="D9" s="467"/>
      <c r="E9" s="467"/>
      <c r="F9" s="457" t="s">
        <v>362</v>
      </c>
      <c r="G9" s="458"/>
      <c r="H9" s="465"/>
      <c r="I9" s="447" t="s">
        <v>103</v>
      </c>
      <c r="J9" s="447"/>
      <c r="K9" s="447"/>
      <c r="L9" s="447"/>
      <c r="M9" s="447"/>
      <c r="N9" s="447"/>
      <c r="O9" s="447"/>
      <c r="P9" s="454" t="s">
        <v>17</v>
      </c>
      <c r="Q9" s="459" t="s">
        <v>7</v>
      </c>
      <c r="R9" s="462"/>
      <c r="S9" s="462"/>
      <c r="T9" s="462"/>
      <c r="U9" s="463"/>
    </row>
    <row r="10" spans="1:22" ht="37.5" customHeight="1">
      <c r="A10" s="464"/>
      <c r="B10" s="447"/>
      <c r="C10" s="466"/>
      <c r="D10" s="467"/>
      <c r="E10" s="467"/>
      <c r="F10" s="468"/>
      <c r="G10" s="469"/>
      <c r="H10" s="470"/>
      <c r="I10" s="447" t="s">
        <v>104</v>
      </c>
      <c r="J10" s="447"/>
      <c r="K10" s="447"/>
      <c r="L10" s="447" t="s">
        <v>105</v>
      </c>
      <c r="M10" s="447"/>
      <c r="N10" s="447"/>
      <c r="O10" s="447"/>
      <c r="P10" s="455"/>
      <c r="Q10" s="454" t="s">
        <v>106</v>
      </c>
      <c r="R10" s="454" t="s">
        <v>107</v>
      </c>
      <c r="S10" s="454" t="s">
        <v>108</v>
      </c>
      <c r="T10" s="454" t="s">
        <v>109</v>
      </c>
      <c r="U10" s="454" t="s">
        <v>110</v>
      </c>
      <c r="V10" s="7" t="s">
        <v>5</v>
      </c>
    </row>
    <row r="11" spans="1:21" ht="18.75" customHeight="1">
      <c r="A11" s="464"/>
      <c r="B11" s="447"/>
      <c r="C11" s="454" t="s">
        <v>17</v>
      </c>
      <c r="D11" s="457" t="s">
        <v>7</v>
      </c>
      <c r="E11" s="458"/>
      <c r="F11" s="454" t="s">
        <v>17</v>
      </c>
      <c r="G11" s="457" t="s">
        <v>7</v>
      </c>
      <c r="H11" s="458"/>
      <c r="I11" s="454" t="s">
        <v>17</v>
      </c>
      <c r="J11" s="459" t="s">
        <v>7</v>
      </c>
      <c r="K11" s="458"/>
      <c r="L11" s="454" t="s">
        <v>17</v>
      </c>
      <c r="M11" s="459" t="s">
        <v>111</v>
      </c>
      <c r="N11" s="462"/>
      <c r="O11" s="463"/>
      <c r="P11" s="455"/>
      <c r="Q11" s="460"/>
      <c r="R11" s="455"/>
      <c r="S11" s="455"/>
      <c r="T11" s="455"/>
      <c r="U11" s="455"/>
    </row>
    <row r="12" spans="1:23" ht="15" customHeight="1">
      <c r="A12" s="464"/>
      <c r="B12" s="447"/>
      <c r="C12" s="455"/>
      <c r="D12" s="338"/>
      <c r="E12" s="336"/>
      <c r="F12" s="455"/>
      <c r="G12" s="454" t="s">
        <v>112</v>
      </c>
      <c r="H12" s="454" t="s">
        <v>113</v>
      </c>
      <c r="I12" s="455"/>
      <c r="J12" s="447" t="s">
        <v>114</v>
      </c>
      <c r="K12" s="447" t="s">
        <v>115</v>
      </c>
      <c r="L12" s="455"/>
      <c r="M12" s="447" t="s">
        <v>116</v>
      </c>
      <c r="N12" s="447" t="s">
        <v>117</v>
      </c>
      <c r="O12" s="447" t="s">
        <v>118</v>
      </c>
      <c r="P12" s="455"/>
      <c r="Q12" s="460"/>
      <c r="R12" s="455"/>
      <c r="S12" s="455"/>
      <c r="T12" s="455"/>
      <c r="U12" s="455"/>
      <c r="V12" s="14"/>
      <c r="W12" s="14"/>
    </row>
    <row r="13" spans="1:29" ht="95.25" customHeight="1">
      <c r="A13" s="464"/>
      <c r="B13" s="447"/>
      <c r="C13" s="456"/>
      <c r="D13" s="339" t="s">
        <v>112</v>
      </c>
      <c r="E13" s="337" t="s">
        <v>229</v>
      </c>
      <c r="F13" s="456"/>
      <c r="G13" s="456"/>
      <c r="H13" s="456"/>
      <c r="I13" s="456"/>
      <c r="J13" s="447"/>
      <c r="K13" s="447"/>
      <c r="L13" s="456"/>
      <c r="M13" s="447"/>
      <c r="N13" s="447"/>
      <c r="O13" s="447"/>
      <c r="P13" s="456"/>
      <c r="Q13" s="461"/>
      <c r="R13" s="456"/>
      <c r="S13" s="456"/>
      <c r="T13" s="456"/>
      <c r="U13" s="456"/>
      <c r="V13" s="47"/>
      <c r="W13" s="48"/>
      <c r="X13" s="14"/>
      <c r="Y13" s="14"/>
      <c r="Z13" s="14"/>
      <c r="AA13" s="14"/>
      <c r="AB13" s="14"/>
      <c r="AC13" s="14"/>
    </row>
    <row r="14" spans="1:29" ht="15.75">
      <c r="A14" s="448" t="s">
        <v>119</v>
      </c>
      <c r="B14" s="448"/>
      <c r="C14" s="201">
        <v>1</v>
      </c>
      <c r="D14" s="202">
        <v>2</v>
      </c>
      <c r="E14" s="201">
        <v>3</v>
      </c>
      <c r="F14" s="202">
        <v>4</v>
      </c>
      <c r="G14" s="201">
        <v>5</v>
      </c>
      <c r="H14" s="202">
        <v>6</v>
      </c>
      <c r="I14" s="201">
        <v>7</v>
      </c>
      <c r="J14" s="202">
        <v>8</v>
      </c>
      <c r="K14" s="201">
        <v>9</v>
      </c>
      <c r="L14" s="202">
        <v>10</v>
      </c>
      <c r="M14" s="201">
        <v>11</v>
      </c>
      <c r="N14" s="202">
        <v>12</v>
      </c>
      <c r="O14" s="201">
        <v>13</v>
      </c>
      <c r="P14" s="202">
        <v>14</v>
      </c>
      <c r="Q14" s="201">
        <v>15</v>
      </c>
      <c r="R14" s="202">
        <v>16</v>
      </c>
      <c r="S14" s="201">
        <v>17</v>
      </c>
      <c r="T14" s="202">
        <v>18</v>
      </c>
      <c r="U14" s="201">
        <v>19</v>
      </c>
      <c r="V14" s="449" t="s">
        <v>230</v>
      </c>
      <c r="W14" s="450"/>
      <c r="X14" s="450"/>
      <c r="Y14" s="14"/>
      <c r="Z14" s="14"/>
      <c r="AA14" s="14"/>
      <c r="AB14" s="14"/>
      <c r="AC14" s="14"/>
    </row>
    <row r="15" spans="1:29" ht="15.75" customHeight="1">
      <c r="A15" s="451" t="s">
        <v>18</v>
      </c>
      <c r="B15" s="452"/>
      <c r="C15" s="341">
        <f>SUM(C16:C78)</f>
        <v>3592</v>
      </c>
      <c r="D15" s="341">
        <f aca="true" t="shared" si="0" ref="D15:U15">SUM(D16:D78)</f>
        <v>91</v>
      </c>
      <c r="E15" s="341">
        <f t="shared" si="0"/>
        <v>3501</v>
      </c>
      <c r="F15" s="341">
        <f t="shared" si="0"/>
        <v>3312</v>
      </c>
      <c r="G15" s="341">
        <f t="shared" si="0"/>
        <v>90</v>
      </c>
      <c r="H15" s="341">
        <f t="shared" si="0"/>
        <v>3222</v>
      </c>
      <c r="I15" s="341">
        <f t="shared" si="0"/>
        <v>2275</v>
      </c>
      <c r="J15" s="341">
        <f t="shared" si="0"/>
        <v>1717</v>
      </c>
      <c r="K15" s="341">
        <f t="shared" si="0"/>
        <v>558</v>
      </c>
      <c r="L15" s="341">
        <f t="shared" si="0"/>
        <v>1037</v>
      </c>
      <c r="M15" s="341">
        <f t="shared" si="0"/>
        <v>105</v>
      </c>
      <c r="N15" s="341">
        <f t="shared" si="0"/>
        <v>932</v>
      </c>
      <c r="O15" s="341">
        <f t="shared" si="0"/>
        <v>0</v>
      </c>
      <c r="P15" s="341">
        <f t="shared" si="0"/>
        <v>2275</v>
      </c>
      <c r="Q15" s="341">
        <f t="shared" si="0"/>
        <v>492</v>
      </c>
      <c r="R15" s="341">
        <f t="shared" si="0"/>
        <v>181</v>
      </c>
      <c r="S15" s="341">
        <f t="shared" si="0"/>
        <v>127</v>
      </c>
      <c r="T15" s="341">
        <f t="shared" si="0"/>
        <v>1269</v>
      </c>
      <c r="U15" s="341">
        <f t="shared" si="0"/>
        <v>206</v>
      </c>
      <c r="V15" s="203" t="str">
        <f>IF(G15+H15=I15+L15,"Đúng","Sai")</f>
        <v>Đúng</v>
      </c>
      <c r="W15" s="14"/>
      <c r="X15" s="14"/>
      <c r="Y15" s="14"/>
      <c r="Z15" s="14"/>
      <c r="AA15" s="14"/>
      <c r="AB15" s="14"/>
      <c r="AC15" s="14"/>
    </row>
    <row r="16" spans="1:29" s="205" customFormat="1" ht="14.25" customHeight="1">
      <c r="A16" s="44" t="s">
        <v>24</v>
      </c>
      <c r="B16" s="342" t="str">
        <f>'[6]11'!B16</f>
        <v>An Giang</v>
      </c>
      <c r="C16" s="343">
        <f>'[6]11'!C16</f>
        <v>88</v>
      </c>
      <c r="D16" s="343">
        <f>'[6]11'!D16</f>
        <v>0</v>
      </c>
      <c r="E16" s="343">
        <f>'[6]11'!E16</f>
        <v>88</v>
      </c>
      <c r="F16" s="343">
        <f>'[6]11'!F16</f>
        <v>88</v>
      </c>
      <c r="G16" s="343">
        <f>'[6]11'!G16</f>
        <v>0</v>
      </c>
      <c r="H16" s="343">
        <f>'[6]11'!H16</f>
        <v>88</v>
      </c>
      <c r="I16" s="343">
        <f>'[6]11'!I16</f>
        <v>83</v>
      </c>
      <c r="J16" s="343">
        <f>'[6]11'!J16</f>
        <v>62</v>
      </c>
      <c r="K16" s="343">
        <f>'[6]11'!K16</f>
        <v>21</v>
      </c>
      <c r="L16" s="343">
        <f>'[6]11'!L16</f>
        <v>5</v>
      </c>
      <c r="M16" s="343">
        <f>'[6]11'!M16</f>
        <v>5</v>
      </c>
      <c r="N16" s="343">
        <f>'[6]11'!N16</f>
        <v>0</v>
      </c>
      <c r="O16" s="343">
        <f>'[6]11'!O16</f>
        <v>0</v>
      </c>
      <c r="P16" s="343">
        <f>'[6]11'!P16</f>
        <v>83</v>
      </c>
      <c r="Q16" s="343">
        <f>'[6]11'!Q16</f>
        <v>15</v>
      </c>
      <c r="R16" s="343">
        <f>'[6]11'!R16</f>
        <v>8</v>
      </c>
      <c r="S16" s="343">
        <f>'[6]11'!S16</f>
        <v>2</v>
      </c>
      <c r="T16" s="343">
        <f>'[6]11'!T16</f>
        <v>56</v>
      </c>
      <c r="U16" s="343">
        <f>'[6]11'!U16</f>
        <v>2</v>
      </c>
      <c r="V16" s="343">
        <f>'[8]KN 11'!V13</f>
        <v>0</v>
      </c>
      <c r="W16" s="343">
        <f>'[8]KN 11'!W13</f>
        <v>0</v>
      </c>
      <c r="X16" s="343">
        <f>'[8]KN 11'!X13</f>
        <v>0</v>
      </c>
      <c r="Y16" s="204"/>
      <c r="Z16" s="204"/>
      <c r="AA16" s="204"/>
      <c r="AB16" s="204"/>
      <c r="AC16" s="204"/>
    </row>
    <row r="17" spans="1:29" s="205" customFormat="1" ht="14.25" customHeight="1">
      <c r="A17" s="44" t="s">
        <v>25</v>
      </c>
      <c r="B17" s="342" t="str">
        <f>'[6]11'!B17</f>
        <v>Bạc Liêu</v>
      </c>
      <c r="C17" s="343">
        <f>'[6]11'!C17</f>
        <v>15</v>
      </c>
      <c r="D17" s="343">
        <f>'[6]11'!D17</f>
        <v>1</v>
      </c>
      <c r="E17" s="343">
        <f>'[6]11'!E17</f>
        <v>14</v>
      </c>
      <c r="F17" s="343">
        <f>'[6]11'!F17</f>
        <v>15</v>
      </c>
      <c r="G17" s="343">
        <f>'[6]11'!G17</f>
        <v>1</v>
      </c>
      <c r="H17" s="343">
        <f>'[6]11'!H17</f>
        <v>14</v>
      </c>
      <c r="I17" s="343">
        <f>'[6]11'!I17</f>
        <v>15</v>
      </c>
      <c r="J17" s="343">
        <f>'[6]11'!J17</f>
        <v>11</v>
      </c>
      <c r="K17" s="343">
        <f>'[6]11'!K17</f>
        <v>4</v>
      </c>
      <c r="L17" s="343">
        <f>'[6]11'!L17</f>
        <v>0</v>
      </c>
      <c r="M17" s="343">
        <f>'[6]11'!M17</f>
        <v>0</v>
      </c>
      <c r="N17" s="343">
        <f>'[6]11'!N17</f>
        <v>0</v>
      </c>
      <c r="O17" s="343">
        <f>'[6]11'!O17</f>
        <v>0</v>
      </c>
      <c r="P17" s="343">
        <f>'[6]11'!P17</f>
        <v>15</v>
      </c>
      <c r="Q17" s="343">
        <f>'[6]11'!Q17</f>
        <v>7</v>
      </c>
      <c r="R17" s="343">
        <f>'[6]11'!R17</f>
        <v>2</v>
      </c>
      <c r="S17" s="343">
        <f>'[6]11'!S17</f>
        <v>1</v>
      </c>
      <c r="T17" s="343">
        <f>'[6]11'!T17</f>
        <v>5</v>
      </c>
      <c r="U17" s="343">
        <f>'[6]11'!U17</f>
        <v>0</v>
      </c>
      <c r="V17" s="203" t="str">
        <f aca="true" t="shared" si="1" ref="V17:V75">IF(G17+H17=I17+L17,"Đúng","Sai")</f>
        <v>Đúng</v>
      </c>
      <c r="W17" s="204"/>
      <c r="X17" s="204"/>
      <c r="Y17" s="204"/>
      <c r="Z17" s="204"/>
      <c r="AA17" s="204"/>
      <c r="AB17" s="204"/>
      <c r="AC17" s="204"/>
    </row>
    <row r="18" spans="1:29" s="205" customFormat="1" ht="14.25" customHeight="1">
      <c r="A18" s="44" t="s">
        <v>26</v>
      </c>
      <c r="B18" s="342" t="str">
        <f>'[6]11'!B18</f>
        <v>Bắc Giang</v>
      </c>
      <c r="C18" s="343">
        <f>'[6]11'!C18</f>
        <v>12</v>
      </c>
      <c r="D18" s="343">
        <f>'[6]11'!D18</f>
        <v>0</v>
      </c>
      <c r="E18" s="343">
        <f>'[6]11'!E18</f>
        <v>12</v>
      </c>
      <c r="F18" s="343">
        <f>'[6]11'!F18</f>
        <v>12</v>
      </c>
      <c r="G18" s="343">
        <f>'[6]11'!G18</f>
        <v>0</v>
      </c>
      <c r="H18" s="343">
        <f>'[6]11'!H18</f>
        <v>12</v>
      </c>
      <c r="I18" s="343">
        <f>'[6]11'!I18</f>
        <v>10</v>
      </c>
      <c r="J18" s="343">
        <f>'[6]11'!J18</f>
        <v>8</v>
      </c>
      <c r="K18" s="343">
        <f>'[6]11'!K18</f>
        <v>2</v>
      </c>
      <c r="L18" s="343">
        <f>'[6]11'!L18</f>
        <v>2</v>
      </c>
      <c r="M18" s="343">
        <f>'[6]11'!M18</f>
        <v>2</v>
      </c>
      <c r="N18" s="343">
        <f>'[6]11'!N18</f>
        <v>0</v>
      </c>
      <c r="O18" s="343">
        <f>'[6]11'!O18</f>
        <v>0</v>
      </c>
      <c r="P18" s="343">
        <f>'[6]11'!P18</f>
        <v>10</v>
      </c>
      <c r="Q18" s="343">
        <f>'[6]11'!Q18</f>
        <v>2</v>
      </c>
      <c r="R18" s="343">
        <f>'[6]11'!R18</f>
        <v>0</v>
      </c>
      <c r="S18" s="343">
        <f>'[6]11'!S18</f>
        <v>0</v>
      </c>
      <c r="T18" s="343">
        <f>'[6]11'!T18</f>
        <v>8</v>
      </c>
      <c r="U18" s="343">
        <f>'[6]11'!U18</f>
        <v>0</v>
      </c>
      <c r="V18" s="203" t="str">
        <f t="shared" si="1"/>
        <v>Đúng</v>
      </c>
      <c r="W18" s="204"/>
      <c r="X18" s="204"/>
      <c r="Y18" s="204"/>
      <c r="Z18" s="204"/>
      <c r="AA18" s="204"/>
      <c r="AB18" s="204"/>
      <c r="AC18" s="204"/>
    </row>
    <row r="19" spans="1:29" s="205" customFormat="1" ht="14.25" customHeight="1">
      <c r="A19" s="44" t="s">
        <v>33</v>
      </c>
      <c r="B19" s="342" t="str">
        <f>'[6]11'!B19</f>
        <v>Bắc Kạn</v>
      </c>
      <c r="C19" s="343">
        <f>'[6]11'!C19</f>
        <v>0</v>
      </c>
      <c r="D19" s="343">
        <f>'[6]11'!D19</f>
        <v>0</v>
      </c>
      <c r="E19" s="343">
        <f>'[6]11'!E19</f>
        <v>0</v>
      </c>
      <c r="F19" s="343">
        <f>'[6]11'!F19</f>
        <v>0</v>
      </c>
      <c r="G19" s="343">
        <f>'[6]11'!G19</f>
        <v>0</v>
      </c>
      <c r="H19" s="343">
        <f>'[6]11'!H19</f>
        <v>0</v>
      </c>
      <c r="I19" s="343">
        <f>'[6]11'!I19</f>
        <v>0</v>
      </c>
      <c r="J19" s="343">
        <f>'[6]11'!J19</f>
        <v>0</v>
      </c>
      <c r="K19" s="343">
        <f>'[6]11'!K19</f>
        <v>0</v>
      </c>
      <c r="L19" s="343">
        <f>'[6]11'!L19</f>
        <v>0</v>
      </c>
      <c r="M19" s="343">
        <f>'[6]11'!M19</f>
        <v>0</v>
      </c>
      <c r="N19" s="343">
        <f>'[6]11'!N19</f>
        <v>0</v>
      </c>
      <c r="O19" s="343">
        <f>'[6]11'!O19</f>
        <v>0</v>
      </c>
      <c r="P19" s="343">
        <f>'[6]11'!P19</f>
        <v>0</v>
      </c>
      <c r="Q19" s="343">
        <f>'[6]11'!Q19</f>
        <v>0</v>
      </c>
      <c r="R19" s="343">
        <f>'[6]11'!R19</f>
        <v>0</v>
      </c>
      <c r="S19" s="343">
        <f>'[6]11'!S19</f>
        <v>0</v>
      </c>
      <c r="T19" s="343">
        <f>'[6]11'!T19</f>
        <v>0</v>
      </c>
      <c r="U19" s="343">
        <f>'[6]11'!U19</f>
        <v>0</v>
      </c>
      <c r="V19" s="203" t="str">
        <f t="shared" si="1"/>
        <v>Đúng</v>
      </c>
      <c r="W19" s="204"/>
      <c r="X19" s="204"/>
      <c r="Y19" s="204"/>
      <c r="Z19" s="204"/>
      <c r="AA19" s="204"/>
      <c r="AB19" s="204"/>
      <c r="AC19" s="204"/>
    </row>
    <row r="20" spans="1:29" s="205" customFormat="1" ht="14.25" customHeight="1">
      <c r="A20" s="44" t="s">
        <v>34</v>
      </c>
      <c r="B20" s="342" t="str">
        <f>'[6]11'!B20</f>
        <v>Bắc Ninh</v>
      </c>
      <c r="C20" s="343">
        <f>'[6]11'!C20</f>
        <v>122</v>
      </c>
      <c r="D20" s="343">
        <f>'[6]11'!D20</f>
        <v>2</v>
      </c>
      <c r="E20" s="343">
        <f>'[6]11'!E20</f>
        <v>120</v>
      </c>
      <c r="F20" s="343">
        <f>'[6]11'!F20</f>
        <v>44</v>
      </c>
      <c r="G20" s="343">
        <f>'[6]11'!G20</f>
        <v>2</v>
      </c>
      <c r="H20" s="343">
        <f>'[6]11'!H20</f>
        <v>42</v>
      </c>
      <c r="I20" s="343">
        <f>'[6]11'!I20</f>
        <v>32</v>
      </c>
      <c r="J20" s="343">
        <f>'[6]11'!J20</f>
        <v>27</v>
      </c>
      <c r="K20" s="343">
        <f>'[6]11'!K20</f>
        <v>5</v>
      </c>
      <c r="L20" s="343">
        <f>'[6]11'!L20</f>
        <v>12</v>
      </c>
      <c r="M20" s="343">
        <f>'[6]11'!M20</f>
        <v>1</v>
      </c>
      <c r="N20" s="343">
        <f>'[6]11'!N20</f>
        <v>11</v>
      </c>
      <c r="O20" s="343">
        <f>'[6]11'!O20</f>
        <v>0</v>
      </c>
      <c r="P20" s="343">
        <f>'[6]11'!P20</f>
        <v>32</v>
      </c>
      <c r="Q20" s="343">
        <f>'[6]11'!Q20</f>
        <v>6</v>
      </c>
      <c r="R20" s="343">
        <f>'[6]11'!R20</f>
        <v>0</v>
      </c>
      <c r="S20" s="343">
        <f>'[6]11'!S20</f>
        <v>4</v>
      </c>
      <c r="T20" s="343">
        <f>'[6]11'!T20</f>
        <v>22</v>
      </c>
      <c r="U20" s="343">
        <f>'[6]11'!U20</f>
        <v>0</v>
      </c>
      <c r="V20" s="203" t="str">
        <f t="shared" si="1"/>
        <v>Đúng</v>
      </c>
      <c r="W20" s="204"/>
      <c r="X20" s="204"/>
      <c r="Y20" s="204"/>
      <c r="Z20" s="204"/>
      <c r="AA20" s="204"/>
      <c r="AB20" s="204"/>
      <c r="AC20" s="204"/>
    </row>
    <row r="21" spans="1:29" s="205" customFormat="1" ht="14.25" customHeight="1">
      <c r="A21" s="44" t="s">
        <v>35</v>
      </c>
      <c r="B21" s="342" t="str">
        <f>'[6]11'!B21</f>
        <v>Bến Tre</v>
      </c>
      <c r="C21" s="343">
        <f>'[6]11'!C21</f>
        <v>48</v>
      </c>
      <c r="D21" s="343">
        <f>'[6]11'!D21</f>
        <v>0</v>
      </c>
      <c r="E21" s="343">
        <f>'[6]11'!E21</f>
        <v>48</v>
      </c>
      <c r="F21" s="343">
        <f>'[6]11'!F21</f>
        <v>48</v>
      </c>
      <c r="G21" s="343">
        <f>'[6]11'!G21</f>
        <v>0</v>
      </c>
      <c r="H21" s="343">
        <f>'[6]11'!H21</f>
        <v>48</v>
      </c>
      <c r="I21" s="343">
        <f>'[6]11'!I21</f>
        <v>43</v>
      </c>
      <c r="J21" s="343">
        <f>'[6]11'!J21</f>
        <v>28</v>
      </c>
      <c r="K21" s="343">
        <f>'[6]11'!K21</f>
        <v>15</v>
      </c>
      <c r="L21" s="343">
        <f>'[6]11'!L21</f>
        <v>5</v>
      </c>
      <c r="M21" s="343">
        <f>'[6]11'!M21</f>
        <v>0</v>
      </c>
      <c r="N21" s="343">
        <f>'[6]11'!N21</f>
        <v>5</v>
      </c>
      <c r="O21" s="343">
        <f>'[6]11'!O21</f>
        <v>0</v>
      </c>
      <c r="P21" s="343">
        <f>'[6]11'!P21</f>
        <v>43</v>
      </c>
      <c r="Q21" s="343">
        <f>'[6]11'!Q21</f>
        <v>5</v>
      </c>
      <c r="R21" s="343">
        <f>'[6]11'!R21</f>
        <v>0</v>
      </c>
      <c r="S21" s="343">
        <f>'[6]11'!S21</f>
        <v>2</v>
      </c>
      <c r="T21" s="343">
        <f>'[6]11'!T21</f>
        <v>26</v>
      </c>
      <c r="U21" s="343">
        <f>'[6]11'!U21</f>
        <v>10</v>
      </c>
      <c r="V21" s="203" t="str">
        <f t="shared" si="1"/>
        <v>Đúng</v>
      </c>
      <c r="W21" s="204"/>
      <c r="X21" s="204"/>
      <c r="Y21" s="204"/>
      <c r="Z21" s="204"/>
      <c r="AA21" s="204"/>
      <c r="AB21" s="204"/>
      <c r="AC21" s="204"/>
    </row>
    <row r="22" spans="1:29" s="205" customFormat="1" ht="14.25" customHeight="1">
      <c r="A22" s="44" t="s">
        <v>36</v>
      </c>
      <c r="B22" s="342" t="str">
        <f>'[6]11'!B22</f>
        <v>Bình Dương</v>
      </c>
      <c r="C22" s="343">
        <f>'[6]11'!C22</f>
        <v>78</v>
      </c>
      <c r="D22" s="343">
        <f>'[6]11'!D22</f>
        <v>1</v>
      </c>
      <c r="E22" s="343">
        <f>'[6]11'!E22</f>
        <v>77</v>
      </c>
      <c r="F22" s="343">
        <f>'[6]11'!F22</f>
        <v>78</v>
      </c>
      <c r="G22" s="343">
        <f>'[6]11'!G22</f>
        <v>1</v>
      </c>
      <c r="H22" s="343">
        <f>'[6]11'!H22</f>
        <v>77</v>
      </c>
      <c r="I22" s="343">
        <f>'[6]11'!I22</f>
        <v>77</v>
      </c>
      <c r="J22" s="343">
        <f>'[6]11'!J22</f>
        <v>64</v>
      </c>
      <c r="K22" s="343">
        <f>'[6]11'!K22</f>
        <v>13</v>
      </c>
      <c r="L22" s="343">
        <f>'[6]11'!L22</f>
        <v>1</v>
      </c>
      <c r="M22" s="343">
        <f>'[6]11'!M22</f>
        <v>1</v>
      </c>
      <c r="N22" s="343">
        <f>'[6]11'!N22</f>
        <v>0</v>
      </c>
      <c r="O22" s="343">
        <f>'[6]11'!O22</f>
        <v>0</v>
      </c>
      <c r="P22" s="343">
        <f>'[6]11'!P22</f>
        <v>77</v>
      </c>
      <c r="Q22" s="343">
        <f>'[6]11'!Q22</f>
        <v>15</v>
      </c>
      <c r="R22" s="343">
        <f>'[6]11'!R22</f>
        <v>0</v>
      </c>
      <c r="S22" s="343">
        <f>'[6]11'!S22</f>
        <v>1</v>
      </c>
      <c r="T22" s="343">
        <f>'[6]11'!T22</f>
        <v>56</v>
      </c>
      <c r="U22" s="343">
        <f>'[6]11'!U22</f>
        <v>5</v>
      </c>
      <c r="V22" s="203" t="str">
        <f t="shared" si="1"/>
        <v>Đúng</v>
      </c>
      <c r="W22" s="204"/>
      <c r="X22" s="204"/>
      <c r="Y22" s="204"/>
      <c r="Z22" s="204"/>
      <c r="AA22" s="204"/>
      <c r="AB22" s="204"/>
      <c r="AC22" s="204"/>
    </row>
    <row r="23" spans="1:29" s="205" customFormat="1" ht="14.25" customHeight="1">
      <c r="A23" s="44" t="s">
        <v>37</v>
      </c>
      <c r="B23" s="342" t="str">
        <f>'[6]11'!B23</f>
        <v>Bình Định</v>
      </c>
      <c r="C23" s="343">
        <f>'[6]11'!C23</f>
        <v>82</v>
      </c>
      <c r="D23" s="343">
        <f>'[6]11'!D23</f>
        <v>1</v>
      </c>
      <c r="E23" s="343">
        <f>'[6]11'!E23</f>
        <v>81</v>
      </c>
      <c r="F23" s="343">
        <f>'[6]11'!F23</f>
        <v>82</v>
      </c>
      <c r="G23" s="343">
        <f>'[6]11'!G23</f>
        <v>1</v>
      </c>
      <c r="H23" s="343">
        <f>'[6]11'!H23</f>
        <v>81</v>
      </c>
      <c r="I23" s="343">
        <f>'[6]11'!I23</f>
        <v>27</v>
      </c>
      <c r="J23" s="343">
        <f>'[6]11'!J23</f>
        <v>24</v>
      </c>
      <c r="K23" s="343">
        <f>'[6]11'!K23</f>
        <v>3</v>
      </c>
      <c r="L23" s="343">
        <f>'[6]11'!L23</f>
        <v>55</v>
      </c>
      <c r="M23" s="343">
        <f>'[6]11'!M23</f>
        <v>4</v>
      </c>
      <c r="N23" s="343">
        <f>'[6]11'!N23</f>
        <v>51</v>
      </c>
      <c r="O23" s="343">
        <f>'[6]11'!O23</f>
        <v>0</v>
      </c>
      <c r="P23" s="343">
        <f>'[6]11'!P23</f>
        <v>27</v>
      </c>
      <c r="Q23" s="343">
        <f>'[6]11'!Q23</f>
        <v>7</v>
      </c>
      <c r="R23" s="343">
        <f>'[6]11'!R23</f>
        <v>6</v>
      </c>
      <c r="S23" s="343">
        <f>'[6]11'!S23</f>
        <v>5</v>
      </c>
      <c r="T23" s="343">
        <f>'[6]11'!T23</f>
        <v>8</v>
      </c>
      <c r="U23" s="343">
        <f>'[6]11'!U23</f>
        <v>1</v>
      </c>
      <c r="V23" s="203" t="str">
        <f t="shared" si="1"/>
        <v>Đúng</v>
      </c>
      <c r="W23" s="204"/>
      <c r="X23" s="204"/>
      <c r="Y23" s="204"/>
      <c r="Z23" s="204"/>
      <c r="AA23" s="204"/>
      <c r="AB23" s="204"/>
      <c r="AC23" s="204"/>
    </row>
    <row r="24" spans="1:29" s="205" customFormat="1" ht="14.25" customHeight="1">
      <c r="A24" s="44" t="s">
        <v>38</v>
      </c>
      <c r="B24" s="342" t="str">
        <f>'[6]11'!B24</f>
        <v>Bình Phước</v>
      </c>
      <c r="C24" s="343">
        <f>'[6]11'!C24</f>
        <v>23</v>
      </c>
      <c r="D24" s="343">
        <f>'[6]11'!D24</f>
        <v>1</v>
      </c>
      <c r="E24" s="343">
        <f>'[6]11'!E24</f>
        <v>22</v>
      </c>
      <c r="F24" s="343">
        <f>'[6]11'!F24</f>
        <v>23</v>
      </c>
      <c r="G24" s="343">
        <f>'[6]11'!G24</f>
        <v>1</v>
      </c>
      <c r="H24" s="343">
        <f>'[6]11'!H24</f>
        <v>22</v>
      </c>
      <c r="I24" s="343">
        <f>'[6]11'!I24</f>
        <v>23</v>
      </c>
      <c r="J24" s="343">
        <f>'[6]11'!J24</f>
        <v>15</v>
      </c>
      <c r="K24" s="343">
        <f>'[6]11'!K24</f>
        <v>8</v>
      </c>
      <c r="L24" s="343">
        <f>'[6]11'!L24</f>
        <v>0</v>
      </c>
      <c r="M24" s="343">
        <f>'[6]11'!M24</f>
        <v>0</v>
      </c>
      <c r="N24" s="343">
        <f>'[6]11'!N24</f>
        <v>0</v>
      </c>
      <c r="O24" s="343">
        <f>'[6]11'!O24</f>
        <v>0</v>
      </c>
      <c r="P24" s="343">
        <f>'[6]11'!P24</f>
        <v>23</v>
      </c>
      <c r="Q24" s="343">
        <f>'[6]11'!Q24</f>
        <v>3</v>
      </c>
      <c r="R24" s="343">
        <f>'[6]11'!R24</f>
        <v>2</v>
      </c>
      <c r="S24" s="343">
        <f>'[6]11'!S24</f>
        <v>4</v>
      </c>
      <c r="T24" s="343">
        <f>'[6]11'!T24</f>
        <v>9</v>
      </c>
      <c r="U24" s="343">
        <f>'[6]11'!U24</f>
        <v>5</v>
      </c>
      <c r="V24" s="203" t="str">
        <f t="shared" si="1"/>
        <v>Đúng</v>
      </c>
      <c r="W24" s="204"/>
      <c r="X24" s="204"/>
      <c r="Y24" s="204"/>
      <c r="Z24" s="204"/>
      <c r="AA24" s="204"/>
      <c r="AB24" s="204"/>
      <c r="AC24" s="204"/>
    </row>
    <row r="25" spans="1:29" s="205" customFormat="1" ht="14.25" customHeight="1">
      <c r="A25" s="44" t="s">
        <v>51</v>
      </c>
      <c r="B25" s="342" t="str">
        <f>'[6]11'!B25</f>
        <v>Bình Thuận</v>
      </c>
      <c r="C25" s="343">
        <f>'[6]11'!C25</f>
        <v>15</v>
      </c>
      <c r="D25" s="343">
        <f>'[6]11'!D25</f>
        <v>2</v>
      </c>
      <c r="E25" s="343">
        <f>'[6]11'!E25</f>
        <v>13</v>
      </c>
      <c r="F25" s="343">
        <f>'[6]11'!F25</f>
        <v>15</v>
      </c>
      <c r="G25" s="343">
        <f>'[6]11'!G25</f>
        <v>2</v>
      </c>
      <c r="H25" s="343">
        <f>'[6]11'!H25</f>
        <v>13</v>
      </c>
      <c r="I25" s="343">
        <f>'[6]11'!I25</f>
        <v>15</v>
      </c>
      <c r="J25" s="343">
        <f>'[6]11'!J25</f>
        <v>12</v>
      </c>
      <c r="K25" s="343">
        <f>'[6]11'!K25</f>
        <v>3</v>
      </c>
      <c r="L25" s="343">
        <f>'[6]11'!L25</f>
        <v>0</v>
      </c>
      <c r="M25" s="343">
        <f>'[6]11'!M25</f>
        <v>0</v>
      </c>
      <c r="N25" s="343">
        <f>'[6]11'!N25</f>
        <v>0</v>
      </c>
      <c r="O25" s="343">
        <f>'[6]11'!O25</f>
        <v>0</v>
      </c>
      <c r="P25" s="343">
        <f>'[6]11'!P25</f>
        <v>15</v>
      </c>
      <c r="Q25" s="343">
        <f>'[6]11'!Q25</f>
        <v>5</v>
      </c>
      <c r="R25" s="343">
        <f>'[6]11'!R25</f>
        <v>3</v>
      </c>
      <c r="S25" s="343">
        <f>'[6]11'!S25</f>
        <v>0</v>
      </c>
      <c r="T25" s="343">
        <f>'[6]11'!T25</f>
        <v>4</v>
      </c>
      <c r="U25" s="343">
        <f>'[6]11'!U25</f>
        <v>3</v>
      </c>
      <c r="V25" s="203" t="str">
        <f t="shared" si="1"/>
        <v>Đúng</v>
      </c>
      <c r="W25" s="204"/>
      <c r="X25" s="204"/>
      <c r="Y25" s="204"/>
      <c r="Z25" s="204"/>
      <c r="AA25" s="204"/>
      <c r="AB25" s="204"/>
      <c r="AC25" s="204"/>
    </row>
    <row r="26" spans="1:29" s="205" customFormat="1" ht="14.25" customHeight="1">
      <c r="A26" s="44" t="s">
        <v>53</v>
      </c>
      <c r="B26" s="342" t="str">
        <f>'[6]11'!B26</f>
        <v>BR-Vũng Tàu</v>
      </c>
      <c r="C26" s="343">
        <f>'[6]11'!C26</f>
        <v>56</v>
      </c>
      <c r="D26" s="343">
        <f>'[6]11'!D26</f>
        <v>0</v>
      </c>
      <c r="E26" s="343">
        <f>'[6]11'!E26</f>
        <v>56</v>
      </c>
      <c r="F26" s="343">
        <f>'[6]11'!F26</f>
        <v>51</v>
      </c>
      <c r="G26" s="343">
        <f>'[6]11'!G26</f>
        <v>0</v>
      </c>
      <c r="H26" s="343">
        <f>'[6]11'!H26</f>
        <v>51</v>
      </c>
      <c r="I26" s="343">
        <f>'[6]11'!I26</f>
        <v>45</v>
      </c>
      <c r="J26" s="343">
        <f>'[6]11'!J26</f>
        <v>40</v>
      </c>
      <c r="K26" s="343">
        <f>'[6]11'!K26</f>
        <v>5</v>
      </c>
      <c r="L26" s="343">
        <f>'[6]11'!L26</f>
        <v>6</v>
      </c>
      <c r="M26" s="343">
        <f>'[6]11'!M26</f>
        <v>0</v>
      </c>
      <c r="N26" s="343">
        <f>'[6]11'!N26</f>
        <v>6</v>
      </c>
      <c r="O26" s="343">
        <f>'[6]11'!O26</f>
        <v>0</v>
      </c>
      <c r="P26" s="343">
        <f>'[6]11'!P26</f>
        <v>45</v>
      </c>
      <c r="Q26" s="343">
        <f>'[6]11'!Q26</f>
        <v>6</v>
      </c>
      <c r="R26" s="343">
        <f>'[6]11'!R26</f>
        <v>0</v>
      </c>
      <c r="S26" s="343">
        <f>'[6]11'!S26</f>
        <v>0</v>
      </c>
      <c r="T26" s="343">
        <f>'[6]11'!T26</f>
        <v>35</v>
      </c>
      <c r="U26" s="343">
        <f>'[6]11'!U26</f>
        <v>4</v>
      </c>
      <c r="V26" s="203" t="str">
        <f t="shared" si="1"/>
        <v>Đúng</v>
      </c>
      <c r="W26" s="204"/>
      <c r="X26" s="204"/>
      <c r="Y26" s="204"/>
      <c r="Z26" s="204"/>
      <c r="AA26" s="204"/>
      <c r="AB26" s="204"/>
      <c r="AC26" s="204"/>
    </row>
    <row r="27" spans="1:29" s="205" customFormat="1" ht="14.25" customHeight="1">
      <c r="A27" s="44" t="s">
        <v>54</v>
      </c>
      <c r="B27" s="342" t="str">
        <f>'[6]11'!B27</f>
        <v>Cà Mau</v>
      </c>
      <c r="C27" s="343">
        <f>'[6]11'!C27</f>
        <v>132</v>
      </c>
      <c r="D27" s="343">
        <f>'[6]11'!D27</f>
        <v>0</v>
      </c>
      <c r="E27" s="343">
        <f>'[6]11'!E27</f>
        <v>132</v>
      </c>
      <c r="F27" s="343">
        <f>'[6]11'!F27</f>
        <v>132</v>
      </c>
      <c r="G27" s="343">
        <f>'[6]11'!G27</f>
        <v>0</v>
      </c>
      <c r="H27" s="343">
        <f>'[6]11'!H27</f>
        <v>132</v>
      </c>
      <c r="I27" s="343">
        <f>'[6]11'!I27</f>
        <v>85</v>
      </c>
      <c r="J27" s="343">
        <f>'[6]11'!J27</f>
        <v>45</v>
      </c>
      <c r="K27" s="343">
        <f>'[6]11'!K27</f>
        <v>40</v>
      </c>
      <c r="L27" s="343">
        <f>'[6]11'!L27</f>
        <v>47</v>
      </c>
      <c r="M27" s="343">
        <f>'[6]11'!M27</f>
        <v>5</v>
      </c>
      <c r="N27" s="343">
        <f>'[6]11'!N27</f>
        <v>42</v>
      </c>
      <c r="O27" s="343">
        <f>'[6]11'!O27</f>
        <v>0</v>
      </c>
      <c r="P27" s="343">
        <f>'[6]11'!P27</f>
        <v>85</v>
      </c>
      <c r="Q27" s="343">
        <f>'[6]11'!Q27</f>
        <v>10</v>
      </c>
      <c r="R27" s="343">
        <f>'[6]11'!R27</f>
        <v>26</v>
      </c>
      <c r="S27" s="343">
        <f>'[6]11'!S27</f>
        <v>3</v>
      </c>
      <c r="T27" s="343">
        <f>'[6]11'!T27</f>
        <v>44</v>
      </c>
      <c r="U27" s="343">
        <f>'[6]11'!U27</f>
        <v>2</v>
      </c>
      <c r="V27" s="203" t="str">
        <f t="shared" si="1"/>
        <v>Đúng</v>
      </c>
      <c r="W27" s="204"/>
      <c r="X27" s="204"/>
      <c r="Y27" s="204"/>
      <c r="Z27" s="204"/>
      <c r="AA27" s="204"/>
      <c r="AB27" s="204"/>
      <c r="AC27" s="204"/>
    </row>
    <row r="28" spans="1:29" s="205" customFormat="1" ht="14.25" customHeight="1">
      <c r="A28" s="44" t="s">
        <v>55</v>
      </c>
      <c r="B28" s="342" t="str">
        <f>'[6]11'!B28</f>
        <v>Cao Bằng</v>
      </c>
      <c r="C28" s="343">
        <f>'[6]11'!C28</f>
        <v>9</v>
      </c>
      <c r="D28" s="343">
        <f>'[6]11'!D28</f>
        <v>0</v>
      </c>
      <c r="E28" s="343">
        <f>'[6]11'!E28</f>
        <v>9</v>
      </c>
      <c r="F28" s="343">
        <f>'[6]11'!F28</f>
        <v>9</v>
      </c>
      <c r="G28" s="343">
        <f>'[6]11'!G28</f>
        <v>0</v>
      </c>
      <c r="H28" s="343">
        <f>'[6]11'!H28</f>
        <v>9</v>
      </c>
      <c r="I28" s="343">
        <f>'[6]11'!I28</f>
        <v>9</v>
      </c>
      <c r="J28" s="343">
        <f>'[6]11'!J28</f>
        <v>6</v>
      </c>
      <c r="K28" s="343">
        <f>'[6]11'!K28</f>
        <v>3</v>
      </c>
      <c r="L28" s="343">
        <f>'[6]11'!L28</f>
        <v>0</v>
      </c>
      <c r="M28" s="343">
        <f>'[6]11'!M28</f>
        <v>0</v>
      </c>
      <c r="N28" s="343">
        <f>'[6]11'!N28</f>
        <v>0</v>
      </c>
      <c r="O28" s="343">
        <f>'[6]11'!O28</f>
        <v>0</v>
      </c>
      <c r="P28" s="343">
        <f>'[6]11'!P28</f>
        <v>9</v>
      </c>
      <c r="Q28" s="343">
        <f>'[6]11'!Q28</f>
        <v>0</v>
      </c>
      <c r="R28" s="343">
        <f>'[6]11'!R28</f>
        <v>0</v>
      </c>
      <c r="S28" s="343">
        <f>'[6]11'!S28</f>
        <v>0</v>
      </c>
      <c r="T28" s="343">
        <f>'[6]11'!T28</f>
        <v>9</v>
      </c>
      <c r="U28" s="343">
        <f>'[6]11'!U28</f>
        <v>0</v>
      </c>
      <c r="V28" s="203" t="str">
        <f t="shared" si="1"/>
        <v>Đúng</v>
      </c>
      <c r="W28" s="204"/>
      <c r="X28" s="204"/>
      <c r="Y28" s="204"/>
      <c r="Z28" s="204"/>
      <c r="AA28" s="204"/>
      <c r="AB28" s="204"/>
      <c r="AC28" s="204"/>
    </row>
    <row r="29" spans="1:29" s="205" customFormat="1" ht="14.25" customHeight="1">
      <c r="A29" s="44" t="s">
        <v>56</v>
      </c>
      <c r="B29" s="342" t="str">
        <f>'[6]11'!B29</f>
        <v>Cần Thơ</v>
      </c>
      <c r="C29" s="343">
        <f>'[6]11'!C29</f>
        <v>144</v>
      </c>
      <c r="D29" s="343">
        <f>'[6]11'!D29</f>
        <v>3</v>
      </c>
      <c r="E29" s="343">
        <f>'[6]11'!E29</f>
        <v>141</v>
      </c>
      <c r="F29" s="343">
        <f>'[6]11'!F29</f>
        <v>137</v>
      </c>
      <c r="G29" s="343">
        <f>'[6]11'!G29</f>
        <v>3</v>
      </c>
      <c r="H29" s="343">
        <f>'[6]11'!H29</f>
        <v>134</v>
      </c>
      <c r="I29" s="343">
        <f>'[6]11'!I29</f>
        <v>101</v>
      </c>
      <c r="J29" s="343">
        <f>'[6]11'!J29</f>
        <v>79</v>
      </c>
      <c r="K29" s="343">
        <f>'[6]11'!K29</f>
        <v>22</v>
      </c>
      <c r="L29" s="343">
        <f>'[6]11'!L29</f>
        <v>36</v>
      </c>
      <c r="M29" s="343">
        <f>'[6]11'!M29</f>
        <v>0</v>
      </c>
      <c r="N29" s="343">
        <f>'[6]11'!N29</f>
        <v>36</v>
      </c>
      <c r="O29" s="343">
        <f>'[6]11'!O29</f>
        <v>0</v>
      </c>
      <c r="P29" s="343">
        <f>'[6]11'!P29</f>
        <v>101</v>
      </c>
      <c r="Q29" s="343">
        <f>'[6]11'!Q29</f>
        <v>17</v>
      </c>
      <c r="R29" s="343">
        <f>'[6]11'!R29</f>
        <v>6</v>
      </c>
      <c r="S29" s="343">
        <f>'[6]11'!S29</f>
        <v>2</v>
      </c>
      <c r="T29" s="343">
        <f>'[6]11'!T29</f>
        <v>70</v>
      </c>
      <c r="U29" s="343">
        <f>'[6]11'!U29</f>
        <v>6</v>
      </c>
      <c r="V29" s="203" t="str">
        <f t="shared" si="1"/>
        <v>Đúng</v>
      </c>
      <c r="W29" s="204"/>
      <c r="X29" s="204"/>
      <c r="Y29" s="204"/>
      <c r="Z29" s="204"/>
      <c r="AA29" s="204"/>
      <c r="AB29" s="204"/>
      <c r="AC29" s="204"/>
    </row>
    <row r="30" spans="1:29" s="205" customFormat="1" ht="14.25" customHeight="1">
      <c r="A30" s="44" t="s">
        <v>59</v>
      </c>
      <c r="B30" s="342" t="str">
        <f>'[6]11'!B30</f>
        <v>Đà Nẵng</v>
      </c>
      <c r="C30" s="343">
        <f>'[6]11'!C30</f>
        <v>89</v>
      </c>
      <c r="D30" s="343">
        <f>'[6]11'!D30</f>
        <v>4</v>
      </c>
      <c r="E30" s="343">
        <f>'[6]11'!E30</f>
        <v>85</v>
      </c>
      <c r="F30" s="343">
        <f>'[6]11'!F30</f>
        <v>62</v>
      </c>
      <c r="G30" s="343">
        <f>'[6]11'!G30</f>
        <v>4</v>
      </c>
      <c r="H30" s="343">
        <f>'[6]11'!H30</f>
        <v>58</v>
      </c>
      <c r="I30" s="343">
        <f>'[6]11'!I30</f>
        <v>35</v>
      </c>
      <c r="J30" s="343">
        <f>'[6]11'!J30</f>
        <v>33</v>
      </c>
      <c r="K30" s="343">
        <f>'[6]11'!K30</f>
        <v>2</v>
      </c>
      <c r="L30" s="343">
        <f>'[6]11'!L30</f>
        <v>27</v>
      </c>
      <c r="M30" s="343">
        <f>'[6]11'!M30</f>
        <v>3</v>
      </c>
      <c r="N30" s="343">
        <f>'[6]11'!N30</f>
        <v>24</v>
      </c>
      <c r="O30" s="343">
        <f>'[6]11'!O30</f>
        <v>0</v>
      </c>
      <c r="P30" s="343">
        <f>'[6]11'!P30</f>
        <v>35</v>
      </c>
      <c r="Q30" s="343">
        <f>'[6]11'!Q30</f>
        <v>5</v>
      </c>
      <c r="R30" s="343">
        <f>'[6]11'!R30</f>
        <v>3</v>
      </c>
      <c r="S30" s="343">
        <f>'[6]11'!S30</f>
        <v>0</v>
      </c>
      <c r="T30" s="343">
        <f>'[6]11'!T30</f>
        <v>23</v>
      </c>
      <c r="U30" s="343">
        <f>'[6]11'!U30</f>
        <v>4</v>
      </c>
      <c r="V30" s="203" t="str">
        <f t="shared" si="1"/>
        <v>Đúng</v>
      </c>
      <c r="W30" s="204"/>
      <c r="X30" s="204"/>
      <c r="Y30" s="204"/>
      <c r="Z30" s="204"/>
      <c r="AA30" s="204"/>
      <c r="AB30" s="204"/>
      <c r="AC30" s="204"/>
    </row>
    <row r="31" spans="1:29" s="205" customFormat="1" ht="14.25" customHeight="1">
      <c r="A31" s="44" t="s">
        <v>60</v>
      </c>
      <c r="B31" s="342" t="str">
        <f>'[6]11'!B31</f>
        <v>Đắk Lắc</v>
      </c>
      <c r="C31" s="343">
        <f>'[6]11'!C31</f>
        <v>95</v>
      </c>
      <c r="D31" s="343">
        <f>'[6]11'!D31</f>
        <v>3</v>
      </c>
      <c r="E31" s="343">
        <f>'[6]11'!E31</f>
        <v>92</v>
      </c>
      <c r="F31" s="343">
        <f>'[6]11'!F31</f>
        <v>95</v>
      </c>
      <c r="G31" s="343">
        <f>'[6]11'!G31</f>
        <v>3</v>
      </c>
      <c r="H31" s="343">
        <f>'[6]11'!H31</f>
        <v>92</v>
      </c>
      <c r="I31" s="343">
        <f>'[6]11'!I31</f>
        <v>90</v>
      </c>
      <c r="J31" s="343">
        <f>'[6]11'!J31</f>
        <v>69</v>
      </c>
      <c r="K31" s="343">
        <f>'[6]11'!K31</f>
        <v>21</v>
      </c>
      <c r="L31" s="343">
        <f>'[6]11'!L31</f>
        <v>5</v>
      </c>
      <c r="M31" s="343">
        <f>'[6]11'!M31</f>
        <v>3</v>
      </c>
      <c r="N31" s="343">
        <f>'[6]11'!N31</f>
        <v>2</v>
      </c>
      <c r="O31" s="343">
        <f>'[6]11'!O31</f>
        <v>0</v>
      </c>
      <c r="P31" s="343">
        <f>'[6]11'!P31</f>
        <v>90</v>
      </c>
      <c r="Q31" s="343">
        <f>'[6]11'!Q31</f>
        <v>21</v>
      </c>
      <c r="R31" s="343">
        <f>'[6]11'!R31</f>
        <v>0</v>
      </c>
      <c r="S31" s="343">
        <f>'[6]11'!S31</f>
        <v>2</v>
      </c>
      <c r="T31" s="343">
        <f>'[6]11'!T31</f>
        <v>65</v>
      </c>
      <c r="U31" s="343">
        <f>'[6]11'!U31</f>
        <v>2</v>
      </c>
      <c r="V31" s="203" t="str">
        <f>IF(G31+H31=I31+L31,"Đúng","Sai")</f>
        <v>Đúng</v>
      </c>
      <c r="W31" s="204"/>
      <c r="X31" s="204"/>
      <c r="Y31" s="204"/>
      <c r="Z31" s="204"/>
      <c r="AA31" s="204"/>
      <c r="AB31" s="204"/>
      <c r="AC31" s="204"/>
    </row>
    <row r="32" spans="1:29" s="205" customFormat="1" ht="14.25" customHeight="1">
      <c r="A32" s="44" t="s">
        <v>61</v>
      </c>
      <c r="B32" s="342" t="str">
        <f>'[6]11'!B32</f>
        <v>Đắk Nông</v>
      </c>
      <c r="C32" s="343">
        <f>'[6]11'!C32</f>
        <v>44</v>
      </c>
      <c r="D32" s="343">
        <f>'[6]11'!D32</f>
        <v>2</v>
      </c>
      <c r="E32" s="343">
        <f>'[6]11'!E32</f>
        <v>42</v>
      </c>
      <c r="F32" s="343">
        <f>'[6]11'!F32</f>
        <v>44</v>
      </c>
      <c r="G32" s="343">
        <f>'[6]11'!G32</f>
        <v>2</v>
      </c>
      <c r="H32" s="343">
        <f>'[6]11'!H32</f>
        <v>42</v>
      </c>
      <c r="I32" s="343">
        <f>'[6]11'!I32</f>
        <v>17</v>
      </c>
      <c r="J32" s="343">
        <f>'[6]11'!J32</f>
        <v>17</v>
      </c>
      <c r="K32" s="343">
        <f>'[6]11'!K32</f>
        <v>0</v>
      </c>
      <c r="L32" s="343">
        <f>'[6]11'!L32</f>
        <v>27</v>
      </c>
      <c r="M32" s="343">
        <f>'[6]11'!M32</f>
        <v>20</v>
      </c>
      <c r="N32" s="343">
        <f>'[6]11'!N32</f>
        <v>7</v>
      </c>
      <c r="O32" s="343">
        <f>'[6]11'!O32</f>
        <v>0</v>
      </c>
      <c r="P32" s="343">
        <f>'[6]11'!P32</f>
        <v>17</v>
      </c>
      <c r="Q32" s="343">
        <f>'[6]11'!Q32</f>
        <v>1</v>
      </c>
      <c r="R32" s="343">
        <f>'[6]11'!R32</f>
        <v>1</v>
      </c>
      <c r="S32" s="343">
        <f>'[6]11'!S32</f>
        <v>2</v>
      </c>
      <c r="T32" s="343">
        <f>'[6]11'!T32</f>
        <v>10</v>
      </c>
      <c r="U32" s="343">
        <f>'[6]11'!U32</f>
        <v>3</v>
      </c>
      <c r="V32" s="203" t="str">
        <f t="shared" si="1"/>
        <v>Đúng</v>
      </c>
      <c r="W32" s="204"/>
      <c r="X32" s="204"/>
      <c r="Y32" s="204"/>
      <c r="Z32" s="204"/>
      <c r="AA32" s="204"/>
      <c r="AB32" s="204"/>
      <c r="AC32" s="204"/>
    </row>
    <row r="33" spans="1:29" s="205" customFormat="1" ht="14.25" customHeight="1">
      <c r="A33" s="44" t="s">
        <v>62</v>
      </c>
      <c r="B33" s="342" t="str">
        <f>'[6]11'!B33</f>
        <v>Điện Biên</v>
      </c>
      <c r="C33" s="343">
        <f>'[6]11'!C33</f>
        <v>3</v>
      </c>
      <c r="D33" s="343">
        <f>'[6]11'!D33</f>
        <v>0</v>
      </c>
      <c r="E33" s="343">
        <f>'[6]11'!E33</f>
        <v>3</v>
      </c>
      <c r="F33" s="343">
        <f>'[6]11'!F33</f>
        <v>3</v>
      </c>
      <c r="G33" s="343">
        <f>'[6]11'!G33</f>
        <v>0</v>
      </c>
      <c r="H33" s="343">
        <f>'[6]11'!H33</f>
        <v>3</v>
      </c>
      <c r="I33" s="343">
        <f>'[6]11'!I33</f>
        <v>3</v>
      </c>
      <c r="J33" s="343">
        <f>'[6]11'!J33</f>
        <v>3</v>
      </c>
      <c r="K33" s="343">
        <f>'[6]11'!K33</f>
        <v>0</v>
      </c>
      <c r="L33" s="343">
        <f>'[6]11'!L33</f>
        <v>0</v>
      </c>
      <c r="M33" s="343">
        <f>'[6]11'!M33</f>
        <v>0</v>
      </c>
      <c r="N33" s="343">
        <f>'[6]11'!N33</f>
        <v>0</v>
      </c>
      <c r="O33" s="343">
        <f>'[6]11'!O33</f>
        <v>0</v>
      </c>
      <c r="P33" s="343">
        <f>'[6]11'!P33</f>
        <v>3</v>
      </c>
      <c r="Q33" s="343">
        <f>'[6]11'!Q33</f>
        <v>0</v>
      </c>
      <c r="R33" s="343">
        <f>'[6]11'!R33</f>
        <v>0</v>
      </c>
      <c r="S33" s="343">
        <f>'[6]11'!S33</f>
        <v>0</v>
      </c>
      <c r="T33" s="343">
        <f>'[6]11'!T33</f>
        <v>3</v>
      </c>
      <c r="U33" s="343">
        <f>'[6]11'!U33</f>
        <v>0</v>
      </c>
      <c r="V33" s="203" t="str">
        <f t="shared" si="1"/>
        <v>Đúng</v>
      </c>
      <c r="W33" s="204"/>
      <c r="X33" s="204"/>
      <c r="Y33" s="204"/>
      <c r="Z33" s="204"/>
      <c r="AA33" s="204"/>
      <c r="AB33" s="204"/>
      <c r="AC33" s="204"/>
    </row>
    <row r="34" spans="1:29" s="205" customFormat="1" ht="14.25" customHeight="1">
      <c r="A34" s="44" t="s">
        <v>63</v>
      </c>
      <c r="B34" s="342" t="str">
        <f>'[6]11'!B34</f>
        <v>Đồng Nai</v>
      </c>
      <c r="C34" s="343">
        <f>'[6]11'!C34</f>
        <v>115</v>
      </c>
      <c r="D34" s="343">
        <f>'[6]11'!D34</f>
        <v>4</v>
      </c>
      <c r="E34" s="343">
        <f>'[6]11'!E34</f>
        <v>111</v>
      </c>
      <c r="F34" s="343">
        <f>'[6]11'!F34</f>
        <v>115</v>
      </c>
      <c r="G34" s="343">
        <f>'[6]11'!G34</f>
        <v>4</v>
      </c>
      <c r="H34" s="343">
        <f>'[6]11'!H34</f>
        <v>111</v>
      </c>
      <c r="I34" s="343">
        <f>'[6]11'!I34</f>
        <v>114</v>
      </c>
      <c r="J34" s="343">
        <f>'[6]11'!J34</f>
        <v>109</v>
      </c>
      <c r="K34" s="343">
        <f>'[6]11'!K34</f>
        <v>5</v>
      </c>
      <c r="L34" s="343">
        <f>'[6]11'!L34</f>
        <v>1</v>
      </c>
      <c r="M34" s="343">
        <f>'[6]11'!M34</f>
        <v>1</v>
      </c>
      <c r="N34" s="343">
        <f>'[6]11'!N34</f>
        <v>0</v>
      </c>
      <c r="O34" s="343">
        <f>'[6]11'!O34</f>
        <v>0</v>
      </c>
      <c r="P34" s="343">
        <f>'[6]11'!P34</f>
        <v>114</v>
      </c>
      <c r="Q34" s="343">
        <f>'[6]11'!Q34</f>
        <v>25</v>
      </c>
      <c r="R34" s="343">
        <f>'[6]11'!R34</f>
        <v>7</v>
      </c>
      <c r="S34" s="343">
        <f>'[6]11'!S34</f>
        <v>10</v>
      </c>
      <c r="T34" s="343">
        <f>'[6]11'!T34</f>
        <v>65</v>
      </c>
      <c r="U34" s="343">
        <f>'[6]11'!U34</f>
        <v>7</v>
      </c>
      <c r="V34" s="203" t="str">
        <f t="shared" si="1"/>
        <v>Đúng</v>
      </c>
      <c r="W34" s="204"/>
      <c r="X34" s="204"/>
      <c r="Y34" s="204"/>
      <c r="Z34" s="204"/>
      <c r="AA34" s="204"/>
      <c r="AB34" s="204"/>
      <c r="AC34" s="204"/>
    </row>
    <row r="35" spans="1:29" s="205" customFormat="1" ht="14.25" customHeight="1">
      <c r="A35" s="44" t="s">
        <v>64</v>
      </c>
      <c r="B35" s="342" t="str">
        <f>'[6]11'!B35</f>
        <v>Đồng Tháp</v>
      </c>
      <c r="C35" s="343">
        <f>'[6]11'!C35</f>
        <v>79</v>
      </c>
      <c r="D35" s="343">
        <f>'[6]11'!D35</f>
        <v>1</v>
      </c>
      <c r="E35" s="343">
        <f>'[6]11'!E35</f>
        <v>78</v>
      </c>
      <c r="F35" s="343">
        <f>'[6]11'!F35</f>
        <v>79</v>
      </c>
      <c r="G35" s="343">
        <f>'[6]11'!G35</f>
        <v>1</v>
      </c>
      <c r="H35" s="343">
        <f>'[6]11'!H35</f>
        <v>78</v>
      </c>
      <c r="I35" s="343">
        <f>'[6]11'!I35</f>
        <v>79</v>
      </c>
      <c r="J35" s="343">
        <f>'[6]11'!J35</f>
        <v>69</v>
      </c>
      <c r="K35" s="343">
        <f>'[6]11'!K35</f>
        <v>10</v>
      </c>
      <c r="L35" s="343">
        <f>'[6]11'!L35</f>
        <v>0</v>
      </c>
      <c r="M35" s="343">
        <f>'[6]11'!M35</f>
        <v>0</v>
      </c>
      <c r="N35" s="343">
        <f>'[6]11'!N35</f>
        <v>0</v>
      </c>
      <c r="O35" s="343">
        <f>'[6]11'!O35</f>
        <v>0</v>
      </c>
      <c r="P35" s="343">
        <f>'[6]11'!P35</f>
        <v>79</v>
      </c>
      <c r="Q35" s="343">
        <f>'[6]11'!Q35</f>
        <v>26</v>
      </c>
      <c r="R35" s="343">
        <f>'[6]11'!R35</f>
        <v>5</v>
      </c>
      <c r="S35" s="343">
        <f>'[6]11'!S35</f>
        <v>6</v>
      </c>
      <c r="T35" s="343">
        <f>'[6]11'!T35</f>
        <v>34</v>
      </c>
      <c r="U35" s="343">
        <f>'[6]11'!U35</f>
        <v>8</v>
      </c>
      <c r="V35" s="203" t="str">
        <f t="shared" si="1"/>
        <v>Đúng</v>
      </c>
      <c r="W35" s="204"/>
      <c r="X35" s="204"/>
      <c r="Y35" s="204"/>
      <c r="Z35" s="204"/>
      <c r="AA35" s="204"/>
      <c r="AB35" s="204"/>
      <c r="AC35" s="204"/>
    </row>
    <row r="36" spans="1:29" s="205" customFormat="1" ht="14.25" customHeight="1">
      <c r="A36" s="44" t="s">
        <v>65</v>
      </c>
      <c r="B36" s="342" t="str">
        <f>'[6]11'!B36</f>
        <v>Gia Lai</v>
      </c>
      <c r="C36" s="343">
        <f>'[6]11'!C36</f>
        <v>70</v>
      </c>
      <c r="D36" s="343">
        <f>'[6]11'!D36</f>
        <v>4</v>
      </c>
      <c r="E36" s="343">
        <f>'[6]11'!E36</f>
        <v>66</v>
      </c>
      <c r="F36" s="343">
        <f>'[6]11'!F36</f>
        <v>61</v>
      </c>
      <c r="G36" s="343">
        <f>'[6]11'!G36</f>
        <v>4</v>
      </c>
      <c r="H36" s="343">
        <f>'[6]11'!H36</f>
        <v>57</v>
      </c>
      <c r="I36" s="343">
        <f>'[6]11'!I36</f>
        <v>38</v>
      </c>
      <c r="J36" s="343">
        <f>'[6]11'!J36</f>
        <v>33</v>
      </c>
      <c r="K36" s="343">
        <f>'[6]11'!K36</f>
        <v>5</v>
      </c>
      <c r="L36" s="343">
        <f>'[6]11'!L36</f>
        <v>23</v>
      </c>
      <c r="M36" s="343">
        <f>'[6]11'!M36</f>
        <v>5</v>
      </c>
      <c r="N36" s="343">
        <f>'[6]11'!N36</f>
        <v>18</v>
      </c>
      <c r="O36" s="343">
        <f>'[6]11'!O36</f>
        <v>0</v>
      </c>
      <c r="P36" s="343">
        <f>'[6]11'!P36</f>
        <v>38</v>
      </c>
      <c r="Q36" s="343">
        <f>'[6]11'!Q36</f>
        <v>8</v>
      </c>
      <c r="R36" s="343">
        <f>'[6]11'!R36</f>
        <v>6</v>
      </c>
      <c r="S36" s="343">
        <f>'[6]11'!S36</f>
        <v>2</v>
      </c>
      <c r="T36" s="343">
        <f>'[6]11'!T36</f>
        <v>17</v>
      </c>
      <c r="U36" s="343">
        <f>'[6]11'!U36</f>
        <v>5</v>
      </c>
      <c r="V36" s="203" t="str">
        <f t="shared" si="1"/>
        <v>Đúng</v>
      </c>
      <c r="W36" s="204"/>
      <c r="X36" s="204"/>
      <c r="Y36" s="204"/>
      <c r="Z36" s="204"/>
      <c r="AA36" s="204"/>
      <c r="AB36" s="204"/>
      <c r="AC36" s="204"/>
    </row>
    <row r="37" spans="1:29" s="205" customFormat="1" ht="14.25" customHeight="1">
      <c r="A37" s="44" t="s">
        <v>66</v>
      </c>
      <c r="B37" s="342" t="str">
        <f>'[6]11'!B37</f>
        <v>Hà Giang</v>
      </c>
      <c r="C37" s="343">
        <f>'[6]11'!C37</f>
        <v>5</v>
      </c>
      <c r="D37" s="343">
        <f>'[6]11'!D37</f>
        <v>1</v>
      </c>
      <c r="E37" s="343">
        <f>'[6]11'!E37</f>
        <v>4</v>
      </c>
      <c r="F37" s="343">
        <f>'[6]11'!F37</f>
        <v>5</v>
      </c>
      <c r="G37" s="343">
        <f>'[6]11'!G37</f>
        <v>1</v>
      </c>
      <c r="H37" s="343">
        <f>'[6]11'!H37</f>
        <v>4</v>
      </c>
      <c r="I37" s="343">
        <f>'[6]11'!I37</f>
        <v>5</v>
      </c>
      <c r="J37" s="343">
        <f>'[6]11'!J37</f>
        <v>3</v>
      </c>
      <c r="K37" s="343">
        <f>'[6]11'!K37</f>
        <v>2</v>
      </c>
      <c r="L37" s="343">
        <f>'[6]11'!L37</f>
        <v>0</v>
      </c>
      <c r="M37" s="343">
        <f>'[6]11'!M37</f>
        <v>0</v>
      </c>
      <c r="N37" s="343">
        <f>'[6]11'!N37</f>
        <v>0</v>
      </c>
      <c r="O37" s="343">
        <f>'[6]11'!O37</f>
        <v>0</v>
      </c>
      <c r="P37" s="343">
        <f>'[6]11'!P37</f>
        <v>5</v>
      </c>
      <c r="Q37" s="343">
        <f>'[6]11'!Q37</f>
        <v>2</v>
      </c>
      <c r="R37" s="343">
        <f>'[6]11'!R37</f>
        <v>0</v>
      </c>
      <c r="S37" s="343">
        <f>'[6]11'!S37</f>
        <v>0</v>
      </c>
      <c r="T37" s="343">
        <f>'[6]11'!T37</f>
        <v>3</v>
      </c>
      <c r="U37" s="343">
        <f>'[6]11'!U37</f>
        <v>0</v>
      </c>
      <c r="V37" s="203" t="str">
        <f t="shared" si="1"/>
        <v>Đúng</v>
      </c>
      <c r="W37" s="204"/>
      <c r="X37" s="204"/>
      <c r="Y37" s="204"/>
      <c r="Z37" s="204"/>
      <c r="AA37" s="204"/>
      <c r="AB37" s="204"/>
      <c r="AC37" s="204"/>
    </row>
    <row r="38" spans="1:29" s="205" customFormat="1" ht="14.25" customHeight="1">
      <c r="A38" s="44" t="s">
        <v>67</v>
      </c>
      <c r="B38" s="342" t="str">
        <f>'[6]11'!B38</f>
        <v>Hà Nam</v>
      </c>
      <c r="C38" s="343">
        <f>'[6]11'!C38</f>
        <v>5</v>
      </c>
      <c r="D38" s="343">
        <f>'[6]11'!D38</f>
        <v>0</v>
      </c>
      <c r="E38" s="343">
        <f>'[6]11'!E38</f>
        <v>5</v>
      </c>
      <c r="F38" s="343">
        <f>'[6]11'!F38</f>
        <v>5</v>
      </c>
      <c r="G38" s="343">
        <f>'[6]11'!G38</f>
        <v>0</v>
      </c>
      <c r="H38" s="343">
        <f>'[6]11'!H38</f>
        <v>5</v>
      </c>
      <c r="I38" s="343">
        <f>'[6]11'!I38</f>
        <v>5</v>
      </c>
      <c r="J38" s="343">
        <f>'[6]11'!J38</f>
        <v>2</v>
      </c>
      <c r="K38" s="343">
        <f>'[6]11'!K38</f>
        <v>3</v>
      </c>
      <c r="L38" s="343">
        <f>'[6]11'!L38</f>
        <v>0</v>
      </c>
      <c r="M38" s="343">
        <f>'[6]11'!M38</f>
        <v>0</v>
      </c>
      <c r="N38" s="343">
        <f>'[6]11'!N38</f>
        <v>0</v>
      </c>
      <c r="O38" s="343">
        <f>'[6]11'!O38</f>
        <v>0</v>
      </c>
      <c r="P38" s="343">
        <f>'[6]11'!P38</f>
        <v>5</v>
      </c>
      <c r="Q38" s="343">
        <f>'[6]11'!Q38</f>
        <v>4</v>
      </c>
      <c r="R38" s="343">
        <f>'[6]11'!R38</f>
        <v>0</v>
      </c>
      <c r="S38" s="343">
        <f>'[6]11'!S38</f>
        <v>0</v>
      </c>
      <c r="T38" s="343">
        <f>'[6]11'!T38</f>
        <v>1</v>
      </c>
      <c r="U38" s="343">
        <f>'[6]11'!U38</f>
        <v>0</v>
      </c>
      <c r="V38" s="203" t="str">
        <f t="shared" si="1"/>
        <v>Đúng</v>
      </c>
      <c r="W38" s="204"/>
      <c r="X38" s="204"/>
      <c r="Y38" s="204"/>
      <c r="Z38" s="204"/>
      <c r="AA38" s="204"/>
      <c r="AB38" s="204"/>
      <c r="AC38" s="204"/>
    </row>
    <row r="39" spans="1:29" s="205" customFormat="1" ht="14.25" customHeight="1">
      <c r="A39" s="44" t="s">
        <v>68</v>
      </c>
      <c r="B39" s="342" t="str">
        <f>'[6]11'!B39</f>
        <v>Hà Nội</v>
      </c>
      <c r="C39" s="343">
        <f>'[6]11'!C39</f>
        <v>308</v>
      </c>
      <c r="D39" s="343">
        <f>'[6]11'!D39</f>
        <v>14</v>
      </c>
      <c r="E39" s="343">
        <f>'[6]11'!E39</f>
        <v>294</v>
      </c>
      <c r="F39" s="343">
        <f>'[6]11'!F39</f>
        <v>277</v>
      </c>
      <c r="G39" s="343">
        <f>'[6]11'!G39</f>
        <v>13</v>
      </c>
      <c r="H39" s="343">
        <f>'[6]11'!H39</f>
        <v>264</v>
      </c>
      <c r="I39" s="343">
        <f>'[6]11'!I39</f>
        <v>195</v>
      </c>
      <c r="J39" s="343">
        <f>'[6]11'!J39</f>
        <v>97</v>
      </c>
      <c r="K39" s="343">
        <f>'[6]11'!K39</f>
        <v>98</v>
      </c>
      <c r="L39" s="343">
        <f>'[6]11'!L39</f>
        <v>82</v>
      </c>
      <c r="M39" s="343">
        <f>'[6]11'!M39</f>
        <v>7</v>
      </c>
      <c r="N39" s="343">
        <f>'[6]11'!N39</f>
        <v>75</v>
      </c>
      <c r="O39" s="343">
        <f>'[6]11'!O39</f>
        <v>0</v>
      </c>
      <c r="P39" s="343">
        <f>'[6]11'!P39</f>
        <v>195</v>
      </c>
      <c r="Q39" s="343">
        <f>'[6]11'!Q39</f>
        <v>31</v>
      </c>
      <c r="R39" s="343">
        <f>'[6]11'!R39</f>
        <v>1</v>
      </c>
      <c r="S39" s="343">
        <f>'[6]11'!S39</f>
        <v>4</v>
      </c>
      <c r="T39" s="343">
        <f>'[6]11'!T39</f>
        <v>133</v>
      </c>
      <c r="U39" s="343">
        <f>'[6]11'!U39</f>
        <v>26</v>
      </c>
      <c r="V39" s="203" t="str">
        <f t="shared" si="1"/>
        <v>Đúng</v>
      </c>
      <c r="W39" s="204"/>
      <c r="X39" s="204"/>
      <c r="Y39" s="204"/>
      <c r="Z39" s="204"/>
      <c r="AA39" s="204"/>
      <c r="AB39" s="204"/>
      <c r="AC39" s="204"/>
    </row>
    <row r="40" spans="1:29" s="205" customFormat="1" ht="14.25" customHeight="1">
      <c r="A40" s="44" t="s">
        <v>69</v>
      </c>
      <c r="B40" s="342" t="str">
        <f>'[6]11'!B40</f>
        <v>Hà Tĩnh</v>
      </c>
      <c r="C40" s="343">
        <f>'[6]11'!C40</f>
        <v>15</v>
      </c>
      <c r="D40" s="343">
        <f>'[6]11'!D40</f>
        <v>0</v>
      </c>
      <c r="E40" s="343">
        <f>'[6]11'!E40</f>
        <v>15</v>
      </c>
      <c r="F40" s="343">
        <f>'[6]11'!F40</f>
        <v>15</v>
      </c>
      <c r="G40" s="343">
        <f>'[6]11'!G40</f>
        <v>0</v>
      </c>
      <c r="H40" s="343">
        <f>'[6]11'!H40</f>
        <v>15</v>
      </c>
      <c r="I40" s="343">
        <f>'[6]11'!I40</f>
        <v>11</v>
      </c>
      <c r="J40" s="343">
        <f>'[6]11'!J40</f>
        <v>10</v>
      </c>
      <c r="K40" s="343">
        <f>'[6]11'!K40</f>
        <v>1</v>
      </c>
      <c r="L40" s="343">
        <f>'[6]11'!L40</f>
        <v>4</v>
      </c>
      <c r="M40" s="343">
        <f>'[6]11'!M40</f>
        <v>1</v>
      </c>
      <c r="N40" s="343">
        <f>'[6]11'!N40</f>
        <v>3</v>
      </c>
      <c r="O40" s="343">
        <f>'[6]11'!O40</f>
        <v>0</v>
      </c>
      <c r="P40" s="343">
        <f>'[6]11'!P40</f>
        <v>11</v>
      </c>
      <c r="Q40" s="343">
        <f>'[6]11'!Q40</f>
        <v>2</v>
      </c>
      <c r="R40" s="343">
        <f>'[6]11'!R40</f>
        <v>0</v>
      </c>
      <c r="S40" s="343">
        <f>'[6]11'!S40</f>
        <v>0</v>
      </c>
      <c r="T40" s="343">
        <f>'[6]11'!T40</f>
        <v>9</v>
      </c>
      <c r="U40" s="343">
        <f>'[6]11'!U40</f>
        <v>0</v>
      </c>
      <c r="V40" s="203" t="str">
        <f t="shared" si="1"/>
        <v>Đúng</v>
      </c>
      <c r="W40" s="204"/>
      <c r="X40" s="204"/>
      <c r="Y40" s="204"/>
      <c r="Z40" s="204"/>
      <c r="AA40" s="204"/>
      <c r="AB40" s="204"/>
      <c r="AC40" s="204"/>
    </row>
    <row r="41" spans="1:29" s="205" customFormat="1" ht="14.25" customHeight="1">
      <c r="A41" s="44" t="s">
        <v>70</v>
      </c>
      <c r="B41" s="342" t="str">
        <f>'[6]11'!B41</f>
        <v>Hải Dương</v>
      </c>
      <c r="C41" s="343">
        <f>'[6]11'!C41</f>
        <v>112</v>
      </c>
      <c r="D41" s="343">
        <f>'[6]11'!D41</f>
        <v>0</v>
      </c>
      <c r="E41" s="343">
        <f>'[6]11'!E41</f>
        <v>112</v>
      </c>
      <c r="F41" s="343">
        <f>'[6]11'!F41</f>
        <v>100</v>
      </c>
      <c r="G41" s="343">
        <f>'[6]11'!G41</f>
        <v>0</v>
      </c>
      <c r="H41" s="343">
        <f>'[6]11'!H41</f>
        <v>100</v>
      </c>
      <c r="I41" s="343">
        <f>'[6]11'!I41</f>
        <v>66</v>
      </c>
      <c r="J41" s="343">
        <f>'[6]11'!J41</f>
        <v>49</v>
      </c>
      <c r="K41" s="343">
        <f>'[6]11'!K41</f>
        <v>17</v>
      </c>
      <c r="L41" s="343">
        <f>'[6]11'!L41</f>
        <v>34</v>
      </c>
      <c r="M41" s="343">
        <f>'[6]11'!M41</f>
        <v>4</v>
      </c>
      <c r="N41" s="343">
        <f>'[6]11'!N41</f>
        <v>30</v>
      </c>
      <c r="O41" s="343">
        <f>'[6]11'!O41</f>
        <v>0</v>
      </c>
      <c r="P41" s="343">
        <f>'[6]11'!P41</f>
        <v>66</v>
      </c>
      <c r="Q41" s="343">
        <f>'[6]11'!Q41</f>
        <v>5</v>
      </c>
      <c r="R41" s="343">
        <f>'[6]11'!R41</f>
        <v>9</v>
      </c>
      <c r="S41" s="343">
        <f>'[6]11'!S41</f>
        <v>2</v>
      </c>
      <c r="T41" s="343">
        <f>'[6]11'!T41</f>
        <v>47</v>
      </c>
      <c r="U41" s="343">
        <f>'[6]11'!U41</f>
        <v>3</v>
      </c>
      <c r="V41" s="203" t="str">
        <f t="shared" si="1"/>
        <v>Đúng</v>
      </c>
      <c r="W41" s="204"/>
      <c r="X41" s="204"/>
      <c r="Y41" s="204"/>
      <c r="Z41" s="204"/>
      <c r="AA41" s="204"/>
      <c r="AB41" s="204"/>
      <c r="AC41" s="204"/>
    </row>
    <row r="42" spans="1:29" s="205" customFormat="1" ht="14.25" customHeight="1">
      <c r="A42" s="44" t="s">
        <v>71</v>
      </c>
      <c r="B42" s="342" t="str">
        <f>'[6]11'!B42</f>
        <v>Hải Phòng</v>
      </c>
      <c r="C42" s="343">
        <f>'[6]11'!C42</f>
        <v>6</v>
      </c>
      <c r="D42" s="343">
        <f>'[6]11'!D42</f>
        <v>0</v>
      </c>
      <c r="E42" s="343">
        <f>'[6]11'!E42</f>
        <v>6</v>
      </c>
      <c r="F42" s="343">
        <f>'[6]11'!F42</f>
        <v>6</v>
      </c>
      <c r="G42" s="343">
        <f>'[6]11'!G42</f>
        <v>0</v>
      </c>
      <c r="H42" s="343">
        <f>'[6]11'!H42</f>
        <v>6</v>
      </c>
      <c r="I42" s="343">
        <f>'[6]11'!I42</f>
        <v>6</v>
      </c>
      <c r="J42" s="343">
        <f>'[6]11'!J42</f>
        <v>4</v>
      </c>
      <c r="K42" s="343">
        <f>'[6]11'!K42</f>
        <v>2</v>
      </c>
      <c r="L42" s="343">
        <f>'[6]11'!L42</f>
        <v>0</v>
      </c>
      <c r="M42" s="343">
        <f>'[6]11'!M42</f>
        <v>0</v>
      </c>
      <c r="N42" s="343">
        <f>'[6]11'!N42</f>
        <v>0</v>
      </c>
      <c r="O42" s="343">
        <f>'[6]11'!O42</f>
        <v>0</v>
      </c>
      <c r="P42" s="343">
        <f>'[6]11'!P42</f>
        <v>6</v>
      </c>
      <c r="Q42" s="343">
        <f>'[6]11'!Q42</f>
        <v>1</v>
      </c>
      <c r="R42" s="343">
        <f>'[6]11'!R42</f>
        <v>0</v>
      </c>
      <c r="S42" s="343">
        <f>'[6]11'!S42</f>
        <v>0</v>
      </c>
      <c r="T42" s="343">
        <f>'[6]11'!T42</f>
        <v>5</v>
      </c>
      <c r="U42" s="343">
        <f>'[6]11'!U42</f>
        <v>0</v>
      </c>
      <c r="V42" s="203" t="str">
        <f t="shared" si="1"/>
        <v>Đúng</v>
      </c>
      <c r="W42" s="204"/>
      <c r="X42" s="204"/>
      <c r="Y42" s="204"/>
      <c r="Z42" s="204"/>
      <c r="AA42" s="204"/>
      <c r="AB42" s="204"/>
      <c r="AC42" s="204"/>
    </row>
    <row r="43" spans="1:29" s="205" customFormat="1" ht="14.25" customHeight="1">
      <c r="A43" s="44" t="s">
        <v>72</v>
      </c>
      <c r="B43" s="342" t="str">
        <f>'[6]11'!B43</f>
        <v>Hậu Giang</v>
      </c>
      <c r="C43" s="343">
        <f>'[6]11'!C43</f>
        <v>42</v>
      </c>
      <c r="D43" s="343">
        <f>'[6]11'!D43</f>
        <v>0</v>
      </c>
      <c r="E43" s="343">
        <f>'[6]11'!E43</f>
        <v>42</v>
      </c>
      <c r="F43" s="343">
        <f>'[6]11'!F43</f>
        <v>42</v>
      </c>
      <c r="G43" s="343">
        <f>'[6]11'!G43</f>
        <v>0</v>
      </c>
      <c r="H43" s="343">
        <f>'[6]11'!H43</f>
        <v>42</v>
      </c>
      <c r="I43" s="343">
        <f>'[6]11'!I43</f>
        <v>42</v>
      </c>
      <c r="J43" s="343">
        <f>'[6]11'!J43</f>
        <v>38</v>
      </c>
      <c r="K43" s="343">
        <f>'[6]11'!K43</f>
        <v>4</v>
      </c>
      <c r="L43" s="343">
        <f>'[6]11'!L43</f>
        <v>0</v>
      </c>
      <c r="M43" s="343">
        <f>'[6]11'!M43</f>
        <v>0</v>
      </c>
      <c r="N43" s="343">
        <f>'[6]11'!N43</f>
        <v>0</v>
      </c>
      <c r="O43" s="343">
        <f>'[6]11'!O43</f>
        <v>0</v>
      </c>
      <c r="P43" s="343">
        <f>'[6]11'!P43</f>
        <v>42</v>
      </c>
      <c r="Q43" s="343">
        <f>'[6]11'!Q43</f>
        <v>16</v>
      </c>
      <c r="R43" s="343">
        <f>'[6]11'!R43</f>
        <v>6</v>
      </c>
      <c r="S43" s="343">
        <f>'[6]11'!S43</f>
        <v>6</v>
      </c>
      <c r="T43" s="343">
        <f>'[6]11'!T43</f>
        <v>13</v>
      </c>
      <c r="U43" s="343">
        <f>'[6]11'!U43</f>
        <v>1</v>
      </c>
      <c r="V43" s="203" t="str">
        <f t="shared" si="1"/>
        <v>Đúng</v>
      </c>
      <c r="W43" s="204"/>
      <c r="X43" s="204"/>
      <c r="Y43" s="204"/>
      <c r="Z43" s="204"/>
      <c r="AA43" s="204"/>
      <c r="AB43" s="204"/>
      <c r="AC43" s="204"/>
    </row>
    <row r="44" spans="1:29" s="205" customFormat="1" ht="14.25" customHeight="1">
      <c r="A44" s="44" t="s">
        <v>73</v>
      </c>
      <c r="B44" s="342" t="str">
        <f>'[6]11'!B44</f>
        <v>Hòa Bình</v>
      </c>
      <c r="C44" s="343">
        <f>'[6]11'!C44</f>
        <v>15</v>
      </c>
      <c r="D44" s="343">
        <f>'[6]11'!D44</f>
        <v>0</v>
      </c>
      <c r="E44" s="343">
        <f>'[6]11'!E44</f>
        <v>15</v>
      </c>
      <c r="F44" s="343">
        <f>'[6]11'!F44</f>
        <v>9</v>
      </c>
      <c r="G44" s="343">
        <f>'[6]11'!G44</f>
        <v>0</v>
      </c>
      <c r="H44" s="343">
        <f>'[6]11'!H44</f>
        <v>9</v>
      </c>
      <c r="I44" s="343">
        <f>'[6]11'!I44</f>
        <v>4</v>
      </c>
      <c r="J44" s="343">
        <f>'[6]11'!J44</f>
        <v>3</v>
      </c>
      <c r="K44" s="343">
        <f>'[6]11'!K44</f>
        <v>1</v>
      </c>
      <c r="L44" s="343">
        <f>'[6]11'!L44</f>
        <v>5</v>
      </c>
      <c r="M44" s="343">
        <f>'[6]11'!M44</f>
        <v>0</v>
      </c>
      <c r="N44" s="343">
        <f>'[6]11'!N44</f>
        <v>5</v>
      </c>
      <c r="O44" s="343">
        <f>'[6]11'!O44</f>
        <v>0</v>
      </c>
      <c r="P44" s="343">
        <f>'[6]11'!P44</f>
        <v>4</v>
      </c>
      <c r="Q44" s="343">
        <f>'[6]11'!Q44</f>
        <v>0</v>
      </c>
      <c r="R44" s="343">
        <f>'[6]11'!R44</f>
        <v>0</v>
      </c>
      <c r="S44" s="343">
        <f>'[6]11'!S44</f>
        <v>0</v>
      </c>
      <c r="T44" s="343">
        <f>'[6]11'!T44</f>
        <v>3</v>
      </c>
      <c r="U44" s="343">
        <f>'[6]11'!U44</f>
        <v>1</v>
      </c>
      <c r="V44" s="203" t="str">
        <f t="shared" si="1"/>
        <v>Đúng</v>
      </c>
      <c r="W44" s="204"/>
      <c r="X44" s="204"/>
      <c r="Y44" s="204"/>
      <c r="Z44" s="204"/>
      <c r="AA44" s="204"/>
      <c r="AB44" s="204"/>
      <c r="AC44" s="204"/>
    </row>
    <row r="45" spans="1:29" s="205" customFormat="1" ht="14.25" customHeight="1">
      <c r="A45" s="44" t="s">
        <v>74</v>
      </c>
      <c r="B45" s="342" t="str">
        <f>'[6]11'!B45</f>
        <v>Hồ Chí Minh</v>
      </c>
      <c r="C45" s="343">
        <f>'[6]11'!C45</f>
        <v>502</v>
      </c>
      <c r="D45" s="343">
        <f>'[6]11'!D45</f>
        <v>24</v>
      </c>
      <c r="E45" s="343">
        <f>'[6]11'!E45</f>
        <v>478</v>
      </c>
      <c r="F45" s="343">
        <f>'[6]11'!F45</f>
        <v>502</v>
      </c>
      <c r="G45" s="343">
        <f>'[6]11'!G45</f>
        <v>24</v>
      </c>
      <c r="H45" s="343">
        <f>'[6]11'!H45</f>
        <v>478</v>
      </c>
      <c r="I45" s="343">
        <f>'[6]11'!I45</f>
        <v>183</v>
      </c>
      <c r="J45" s="343">
        <f>'[6]11'!J45</f>
        <v>122</v>
      </c>
      <c r="K45" s="343">
        <f>'[6]11'!K45</f>
        <v>61</v>
      </c>
      <c r="L45" s="343">
        <f>'[6]11'!L45</f>
        <v>319</v>
      </c>
      <c r="M45" s="343">
        <f>'[6]11'!M45</f>
        <v>22</v>
      </c>
      <c r="N45" s="343">
        <f>'[6]11'!N45</f>
        <v>297</v>
      </c>
      <c r="O45" s="343">
        <f>'[6]11'!O45</f>
        <v>0</v>
      </c>
      <c r="P45" s="343">
        <f>'[6]11'!P45</f>
        <v>183</v>
      </c>
      <c r="Q45" s="343">
        <f>'[6]11'!Q45</f>
        <v>37</v>
      </c>
      <c r="R45" s="343">
        <f>'[6]11'!R45</f>
        <v>8</v>
      </c>
      <c r="S45" s="343">
        <f>'[6]11'!S45</f>
        <v>3</v>
      </c>
      <c r="T45" s="343">
        <f>'[6]11'!T45</f>
        <v>98</v>
      </c>
      <c r="U45" s="343">
        <f>'[6]11'!U45</f>
        <v>37</v>
      </c>
      <c r="V45" s="203" t="str">
        <f t="shared" si="1"/>
        <v>Đúng</v>
      </c>
      <c r="W45" s="204"/>
      <c r="X45" s="204"/>
      <c r="Y45" s="204"/>
      <c r="Z45" s="204"/>
      <c r="AA45" s="204"/>
      <c r="AB45" s="204"/>
      <c r="AC45" s="204"/>
    </row>
    <row r="46" spans="1:29" s="205" customFormat="1" ht="14.25" customHeight="1">
      <c r="A46" s="44" t="s">
        <v>231</v>
      </c>
      <c r="B46" s="342" t="str">
        <f>'[6]11'!B46</f>
        <v>Hưng Yên</v>
      </c>
      <c r="C46" s="343">
        <f>'[6]11'!C46</f>
        <v>7</v>
      </c>
      <c r="D46" s="343">
        <f>'[6]11'!D46</f>
        <v>0</v>
      </c>
      <c r="E46" s="343">
        <f>'[6]11'!E46</f>
        <v>7</v>
      </c>
      <c r="F46" s="343">
        <f>'[6]11'!F46</f>
        <v>7</v>
      </c>
      <c r="G46" s="343">
        <f>'[6]11'!G46</f>
        <v>0</v>
      </c>
      <c r="H46" s="343">
        <f>'[6]11'!H46</f>
        <v>7</v>
      </c>
      <c r="I46" s="343">
        <f>'[6]11'!I46</f>
        <v>7</v>
      </c>
      <c r="J46" s="343">
        <f>'[6]11'!J46</f>
        <v>6</v>
      </c>
      <c r="K46" s="343">
        <f>'[6]11'!K46</f>
        <v>1</v>
      </c>
      <c r="L46" s="343">
        <f>'[6]11'!L46</f>
        <v>0</v>
      </c>
      <c r="M46" s="343">
        <f>'[6]11'!M46</f>
        <v>0</v>
      </c>
      <c r="N46" s="343">
        <f>'[6]11'!N46</f>
        <v>0</v>
      </c>
      <c r="O46" s="343">
        <f>'[6]11'!O46</f>
        <v>0</v>
      </c>
      <c r="P46" s="343">
        <f>'[6]11'!P46</f>
        <v>7</v>
      </c>
      <c r="Q46" s="343">
        <f>'[6]11'!Q46</f>
        <v>0</v>
      </c>
      <c r="R46" s="343">
        <f>'[6]11'!R46</f>
        <v>0</v>
      </c>
      <c r="S46" s="343">
        <f>'[6]11'!S46</f>
        <v>0</v>
      </c>
      <c r="T46" s="343">
        <f>'[6]11'!T46</f>
        <v>7</v>
      </c>
      <c r="U46" s="343">
        <f>'[6]11'!U46</f>
        <v>0</v>
      </c>
      <c r="V46" s="203" t="str">
        <f t="shared" si="1"/>
        <v>Đúng</v>
      </c>
      <c r="W46" s="204"/>
      <c r="X46" s="204"/>
      <c r="Y46" s="204"/>
      <c r="Z46" s="204"/>
      <c r="AA46" s="204"/>
      <c r="AB46" s="204"/>
      <c r="AC46" s="204"/>
    </row>
    <row r="47" spans="1:22" s="205" customFormat="1" ht="14.25" customHeight="1">
      <c r="A47" s="44" t="s">
        <v>232</v>
      </c>
      <c r="B47" s="342" t="str">
        <f>'[6]11'!B47</f>
        <v>Kiên Giang</v>
      </c>
      <c r="C47" s="343">
        <f>'[6]11'!C47</f>
        <v>80</v>
      </c>
      <c r="D47" s="343">
        <f>'[6]11'!D47</f>
        <v>4</v>
      </c>
      <c r="E47" s="343">
        <f>'[6]11'!E47</f>
        <v>76</v>
      </c>
      <c r="F47" s="343">
        <f>'[6]11'!F47</f>
        <v>80</v>
      </c>
      <c r="G47" s="343">
        <f>'[6]11'!G47</f>
        <v>4</v>
      </c>
      <c r="H47" s="343">
        <f>'[6]11'!H47</f>
        <v>76</v>
      </c>
      <c r="I47" s="343">
        <f>'[6]11'!I47</f>
        <v>80</v>
      </c>
      <c r="J47" s="343">
        <f>'[6]11'!J47</f>
        <v>56</v>
      </c>
      <c r="K47" s="343">
        <f>'[6]11'!K47</f>
        <v>24</v>
      </c>
      <c r="L47" s="343">
        <f>'[6]11'!L47</f>
        <v>0</v>
      </c>
      <c r="M47" s="343">
        <f>'[6]11'!M47</f>
        <v>0</v>
      </c>
      <c r="N47" s="343">
        <f>'[6]11'!N47</f>
        <v>0</v>
      </c>
      <c r="O47" s="343">
        <f>'[6]11'!O47</f>
        <v>0</v>
      </c>
      <c r="P47" s="343">
        <f>'[6]11'!P47</f>
        <v>80</v>
      </c>
      <c r="Q47" s="343">
        <f>'[6]11'!Q47</f>
        <v>13</v>
      </c>
      <c r="R47" s="343">
        <f>'[6]11'!R47</f>
        <v>6</v>
      </c>
      <c r="S47" s="343">
        <f>'[6]11'!S47</f>
        <v>6</v>
      </c>
      <c r="T47" s="343">
        <f>'[6]11'!T47</f>
        <v>52</v>
      </c>
      <c r="U47" s="343">
        <f>'[6]11'!U47</f>
        <v>3</v>
      </c>
      <c r="V47" s="203" t="str">
        <f t="shared" si="1"/>
        <v>Đúng</v>
      </c>
    </row>
    <row r="48" spans="1:22" s="205" customFormat="1" ht="14.25" customHeight="1">
      <c r="A48" s="44" t="s">
        <v>233</v>
      </c>
      <c r="B48" s="342" t="str">
        <f>'[6]11'!B48</f>
        <v>Kon Tum</v>
      </c>
      <c r="C48" s="343">
        <f>'[6]11'!C48</f>
        <v>11</v>
      </c>
      <c r="D48" s="343">
        <f>'[6]11'!D48</f>
        <v>0</v>
      </c>
      <c r="E48" s="343">
        <f>'[6]11'!E48</f>
        <v>11</v>
      </c>
      <c r="F48" s="343">
        <f>'[6]11'!F48</f>
        <v>11</v>
      </c>
      <c r="G48" s="343">
        <f>'[6]11'!G48</f>
        <v>0</v>
      </c>
      <c r="H48" s="343">
        <f>'[6]11'!H48</f>
        <v>11</v>
      </c>
      <c r="I48" s="343">
        <f>'[6]11'!I48</f>
        <v>11</v>
      </c>
      <c r="J48" s="343">
        <f>'[6]11'!J48</f>
        <v>10</v>
      </c>
      <c r="K48" s="343">
        <f>'[6]11'!K48</f>
        <v>1</v>
      </c>
      <c r="L48" s="343">
        <f>'[6]11'!L48</f>
        <v>0</v>
      </c>
      <c r="M48" s="343">
        <f>'[6]11'!M48</f>
        <v>0</v>
      </c>
      <c r="N48" s="343">
        <f>'[6]11'!N48</f>
        <v>0</v>
      </c>
      <c r="O48" s="343">
        <f>'[6]11'!O48</f>
        <v>0</v>
      </c>
      <c r="P48" s="343">
        <f>'[6]11'!P48</f>
        <v>11</v>
      </c>
      <c r="Q48" s="343">
        <f>'[6]11'!Q48</f>
        <v>2</v>
      </c>
      <c r="R48" s="343">
        <f>'[6]11'!R48</f>
        <v>2</v>
      </c>
      <c r="S48" s="343">
        <f>'[6]11'!S48</f>
        <v>1</v>
      </c>
      <c r="T48" s="343">
        <f>'[6]11'!T48</f>
        <v>5</v>
      </c>
      <c r="U48" s="343">
        <f>'[6]11'!U48</f>
        <v>1</v>
      </c>
      <c r="V48" s="203" t="str">
        <f t="shared" si="1"/>
        <v>Đúng</v>
      </c>
    </row>
    <row r="49" spans="1:22" s="205" customFormat="1" ht="14.25" customHeight="1">
      <c r="A49" s="44" t="s">
        <v>234</v>
      </c>
      <c r="B49" s="342" t="str">
        <f>'[6]11'!B49</f>
        <v>Khánh Hoà</v>
      </c>
      <c r="C49" s="343">
        <f>'[6]11'!C49</f>
        <v>21</v>
      </c>
      <c r="D49" s="343">
        <f>'[6]11'!D49</f>
        <v>0</v>
      </c>
      <c r="E49" s="343">
        <f>'[6]11'!E49</f>
        <v>21</v>
      </c>
      <c r="F49" s="343">
        <f>'[6]11'!F49</f>
        <v>21</v>
      </c>
      <c r="G49" s="343">
        <f>'[6]11'!G49</f>
        <v>0</v>
      </c>
      <c r="H49" s="343">
        <f>'[6]11'!H49</f>
        <v>21</v>
      </c>
      <c r="I49" s="343">
        <f>'[6]11'!I49</f>
        <v>21</v>
      </c>
      <c r="J49" s="343">
        <f>'[6]11'!J49</f>
        <v>15</v>
      </c>
      <c r="K49" s="343">
        <f>'[6]11'!K49</f>
        <v>6</v>
      </c>
      <c r="L49" s="343">
        <f>'[6]11'!L49</f>
        <v>0</v>
      </c>
      <c r="M49" s="343">
        <f>'[6]11'!M49</f>
        <v>0</v>
      </c>
      <c r="N49" s="343">
        <f>'[6]11'!N49</f>
        <v>0</v>
      </c>
      <c r="O49" s="343">
        <f>'[6]11'!O49</f>
        <v>0</v>
      </c>
      <c r="P49" s="343">
        <f>'[6]11'!P49</f>
        <v>21</v>
      </c>
      <c r="Q49" s="343">
        <f>'[6]11'!Q49</f>
        <v>4</v>
      </c>
      <c r="R49" s="343">
        <f>'[6]11'!R49</f>
        <v>5</v>
      </c>
      <c r="S49" s="343">
        <f>'[6]11'!S49</f>
        <v>6</v>
      </c>
      <c r="T49" s="343">
        <f>'[6]11'!T49</f>
        <v>3</v>
      </c>
      <c r="U49" s="343">
        <f>'[6]11'!U49</f>
        <v>3</v>
      </c>
      <c r="V49" s="203" t="str">
        <f t="shared" si="1"/>
        <v>Đúng</v>
      </c>
    </row>
    <row r="50" spans="1:22" s="205" customFormat="1" ht="14.25" customHeight="1">
      <c r="A50" s="44" t="s">
        <v>235</v>
      </c>
      <c r="B50" s="342" t="str">
        <f>'[6]11'!B50</f>
        <v>Lai Châu</v>
      </c>
      <c r="C50" s="343">
        <f>'[6]11'!C50</f>
        <v>2</v>
      </c>
      <c r="D50" s="343">
        <f>'[6]11'!D50</f>
        <v>0</v>
      </c>
      <c r="E50" s="343">
        <f>'[6]11'!E50</f>
        <v>2</v>
      </c>
      <c r="F50" s="343">
        <f>'[6]11'!F50</f>
        <v>2</v>
      </c>
      <c r="G50" s="343">
        <f>'[6]11'!G50</f>
        <v>0</v>
      </c>
      <c r="H50" s="343">
        <f>'[6]11'!H50</f>
        <v>2</v>
      </c>
      <c r="I50" s="343">
        <f>'[6]11'!I50</f>
        <v>2</v>
      </c>
      <c r="J50" s="343">
        <f>'[6]11'!J50</f>
        <v>0</v>
      </c>
      <c r="K50" s="343">
        <f>'[6]11'!K50</f>
        <v>2</v>
      </c>
      <c r="L50" s="343">
        <f>'[6]11'!L50</f>
        <v>0</v>
      </c>
      <c r="M50" s="343">
        <f>'[6]11'!M50</f>
        <v>0</v>
      </c>
      <c r="N50" s="343">
        <f>'[6]11'!N50</f>
        <v>0</v>
      </c>
      <c r="O50" s="343">
        <f>'[6]11'!O50</f>
        <v>0</v>
      </c>
      <c r="P50" s="343">
        <f>'[6]11'!P50</f>
        <v>2</v>
      </c>
      <c r="Q50" s="343">
        <f>'[6]11'!Q50</f>
        <v>0</v>
      </c>
      <c r="R50" s="343">
        <f>'[6]11'!R50</f>
        <v>1</v>
      </c>
      <c r="S50" s="343">
        <f>'[6]11'!S50</f>
        <v>1</v>
      </c>
      <c r="T50" s="343">
        <f>'[6]11'!T50</f>
        <v>0</v>
      </c>
      <c r="U50" s="343">
        <f>'[6]11'!U50</f>
        <v>0</v>
      </c>
      <c r="V50" s="203" t="str">
        <f t="shared" si="1"/>
        <v>Đúng</v>
      </c>
    </row>
    <row r="51" spans="1:22" s="205" customFormat="1" ht="14.25" customHeight="1">
      <c r="A51" s="44" t="s">
        <v>236</v>
      </c>
      <c r="B51" s="342" t="str">
        <f>'[6]11'!B51</f>
        <v>Lạng Sơn</v>
      </c>
      <c r="C51" s="343">
        <f>'[6]11'!C51</f>
        <v>6</v>
      </c>
      <c r="D51" s="343">
        <f>'[6]11'!D51</f>
        <v>0</v>
      </c>
      <c r="E51" s="343">
        <f>'[6]11'!E51</f>
        <v>6</v>
      </c>
      <c r="F51" s="343">
        <f>'[6]11'!F51</f>
        <v>6</v>
      </c>
      <c r="G51" s="343">
        <f>'[6]11'!G51</f>
        <v>0</v>
      </c>
      <c r="H51" s="343">
        <f>'[6]11'!H51</f>
        <v>6</v>
      </c>
      <c r="I51" s="343">
        <f>'[6]11'!I51</f>
        <v>6</v>
      </c>
      <c r="J51" s="343">
        <f>'[6]11'!J51</f>
        <v>3</v>
      </c>
      <c r="K51" s="343">
        <f>'[6]11'!K51</f>
        <v>3</v>
      </c>
      <c r="L51" s="343">
        <f>'[6]11'!L51</f>
        <v>0</v>
      </c>
      <c r="M51" s="343">
        <f>'[6]11'!M51</f>
        <v>0</v>
      </c>
      <c r="N51" s="343">
        <f>'[6]11'!N51</f>
        <v>0</v>
      </c>
      <c r="O51" s="343">
        <f>'[6]11'!O51</f>
        <v>0</v>
      </c>
      <c r="P51" s="343">
        <f>'[6]11'!P51</f>
        <v>6</v>
      </c>
      <c r="Q51" s="343">
        <f>'[6]11'!Q51</f>
        <v>2</v>
      </c>
      <c r="R51" s="343">
        <f>'[6]11'!R51</f>
        <v>1</v>
      </c>
      <c r="S51" s="343">
        <f>'[6]11'!S51</f>
        <v>0</v>
      </c>
      <c r="T51" s="343">
        <f>'[6]11'!T51</f>
        <v>3</v>
      </c>
      <c r="U51" s="343">
        <f>'[6]11'!U51</f>
        <v>0</v>
      </c>
      <c r="V51" s="203" t="str">
        <f t="shared" si="1"/>
        <v>Đúng</v>
      </c>
    </row>
    <row r="52" spans="1:22" s="205" customFormat="1" ht="14.25" customHeight="1">
      <c r="A52" s="44" t="s">
        <v>237</v>
      </c>
      <c r="B52" s="342" t="str">
        <f>'[6]11'!B52</f>
        <v>Lào Cai</v>
      </c>
      <c r="C52" s="343">
        <f>'[6]11'!C52</f>
        <v>2</v>
      </c>
      <c r="D52" s="343">
        <f>'[6]11'!D52</f>
        <v>0</v>
      </c>
      <c r="E52" s="343">
        <f>'[6]11'!E52</f>
        <v>2</v>
      </c>
      <c r="F52" s="343">
        <f>'[6]11'!F52</f>
        <v>2</v>
      </c>
      <c r="G52" s="343">
        <f>'[6]11'!G52</f>
        <v>0</v>
      </c>
      <c r="H52" s="343">
        <f>'[6]11'!H52</f>
        <v>2</v>
      </c>
      <c r="I52" s="343">
        <f>'[6]11'!I52</f>
        <v>2</v>
      </c>
      <c r="J52" s="343">
        <f>'[6]11'!J52</f>
        <v>2</v>
      </c>
      <c r="K52" s="343">
        <f>'[6]11'!K52</f>
        <v>0</v>
      </c>
      <c r="L52" s="343">
        <f>'[6]11'!L52</f>
        <v>0</v>
      </c>
      <c r="M52" s="343">
        <f>'[6]11'!M52</f>
        <v>0</v>
      </c>
      <c r="N52" s="343">
        <f>'[6]11'!N52</f>
        <v>0</v>
      </c>
      <c r="O52" s="343">
        <f>'[6]11'!O52</f>
        <v>0</v>
      </c>
      <c r="P52" s="343">
        <f>'[6]11'!P52</f>
        <v>2</v>
      </c>
      <c r="Q52" s="343">
        <f>'[6]11'!Q52</f>
        <v>0</v>
      </c>
      <c r="R52" s="343">
        <f>'[6]11'!R52</f>
        <v>0</v>
      </c>
      <c r="S52" s="343">
        <f>'[6]11'!S52</f>
        <v>0</v>
      </c>
      <c r="T52" s="343">
        <f>'[6]11'!T52</f>
        <v>2</v>
      </c>
      <c r="U52" s="343">
        <f>'[6]11'!U52</f>
        <v>0</v>
      </c>
      <c r="V52" s="203" t="str">
        <f t="shared" si="1"/>
        <v>Đúng</v>
      </c>
    </row>
    <row r="53" spans="1:22" s="205" customFormat="1" ht="14.25" customHeight="1">
      <c r="A53" s="44" t="s">
        <v>238</v>
      </c>
      <c r="B53" s="342" t="str">
        <f>'[6]11'!B53</f>
        <v>Lâm Đồng</v>
      </c>
      <c r="C53" s="343">
        <f>'[6]11'!C53</f>
        <v>115</v>
      </c>
      <c r="D53" s="343">
        <f>'[6]11'!D53</f>
        <v>0</v>
      </c>
      <c r="E53" s="343">
        <f>'[6]11'!E53</f>
        <v>115</v>
      </c>
      <c r="F53" s="343">
        <f>'[6]11'!F53</f>
        <v>115</v>
      </c>
      <c r="G53" s="343">
        <f>'[6]11'!G53</f>
        <v>0</v>
      </c>
      <c r="H53" s="343">
        <f>'[6]11'!H53</f>
        <v>115</v>
      </c>
      <c r="I53" s="343">
        <f>'[6]11'!I53</f>
        <v>66</v>
      </c>
      <c r="J53" s="343">
        <f>'[6]11'!J53</f>
        <v>54</v>
      </c>
      <c r="K53" s="343">
        <f>'[6]11'!K53</f>
        <v>12</v>
      </c>
      <c r="L53" s="343">
        <f>'[6]11'!L53</f>
        <v>49</v>
      </c>
      <c r="M53" s="343">
        <f>'[6]11'!M53</f>
        <v>0</v>
      </c>
      <c r="N53" s="343">
        <f>'[6]11'!N53</f>
        <v>49</v>
      </c>
      <c r="O53" s="343">
        <f>'[6]11'!O53</f>
        <v>0</v>
      </c>
      <c r="P53" s="343">
        <f>'[6]11'!P53</f>
        <v>66</v>
      </c>
      <c r="Q53" s="343">
        <f>'[6]11'!Q53</f>
        <v>22</v>
      </c>
      <c r="R53" s="343">
        <f>'[6]11'!R53</f>
        <v>6</v>
      </c>
      <c r="S53" s="343">
        <f>'[6]11'!S53</f>
        <v>1</v>
      </c>
      <c r="T53" s="343">
        <f>'[6]11'!T53</f>
        <v>32</v>
      </c>
      <c r="U53" s="343">
        <f>'[6]11'!U53</f>
        <v>5</v>
      </c>
      <c r="V53" s="203" t="str">
        <f t="shared" si="1"/>
        <v>Đúng</v>
      </c>
    </row>
    <row r="54" spans="1:22" s="205" customFormat="1" ht="14.25" customHeight="1">
      <c r="A54" s="44" t="s">
        <v>239</v>
      </c>
      <c r="B54" s="342" t="str">
        <f>'[6]11'!B54</f>
        <v>Long An</v>
      </c>
      <c r="C54" s="343">
        <f>'[6]11'!C54</f>
        <v>35</v>
      </c>
      <c r="D54" s="343">
        <f>'[6]11'!D54</f>
        <v>2</v>
      </c>
      <c r="E54" s="343">
        <f>'[6]11'!E54</f>
        <v>33</v>
      </c>
      <c r="F54" s="343">
        <f>'[6]11'!F54</f>
        <v>35</v>
      </c>
      <c r="G54" s="343">
        <f>'[6]11'!G54</f>
        <v>2</v>
      </c>
      <c r="H54" s="343">
        <f>'[6]11'!H54</f>
        <v>33</v>
      </c>
      <c r="I54" s="343">
        <f>'[6]11'!I54</f>
        <v>35</v>
      </c>
      <c r="J54" s="343">
        <f>'[6]11'!J54</f>
        <v>24</v>
      </c>
      <c r="K54" s="343">
        <f>'[6]11'!K54</f>
        <v>11</v>
      </c>
      <c r="L54" s="343">
        <f>'[6]11'!L54</f>
        <v>0</v>
      </c>
      <c r="M54" s="343">
        <f>'[6]11'!M54</f>
        <v>0</v>
      </c>
      <c r="N54" s="343">
        <f>'[6]11'!N54</f>
        <v>0</v>
      </c>
      <c r="O54" s="343">
        <f>'[6]11'!O54</f>
        <v>0</v>
      </c>
      <c r="P54" s="343">
        <f>'[6]11'!P54</f>
        <v>35</v>
      </c>
      <c r="Q54" s="343">
        <f>'[6]11'!Q54</f>
        <v>2</v>
      </c>
      <c r="R54" s="343">
        <f>'[6]11'!R54</f>
        <v>2</v>
      </c>
      <c r="S54" s="343">
        <f>'[6]11'!S54</f>
        <v>0</v>
      </c>
      <c r="T54" s="343">
        <f>'[6]11'!T54</f>
        <v>28</v>
      </c>
      <c r="U54" s="343">
        <f>'[6]11'!U54</f>
        <v>3</v>
      </c>
      <c r="V54" s="203" t="str">
        <f t="shared" si="1"/>
        <v>Đúng</v>
      </c>
    </row>
    <row r="55" spans="1:22" s="205" customFormat="1" ht="14.25" customHeight="1">
      <c r="A55" s="44" t="s">
        <v>240</v>
      </c>
      <c r="B55" s="342" t="str">
        <f>'[6]11'!B55</f>
        <v>Nam Định</v>
      </c>
      <c r="C55" s="343">
        <f>'[6]11'!C55</f>
        <v>6</v>
      </c>
      <c r="D55" s="343">
        <f>'[6]11'!D55</f>
        <v>0</v>
      </c>
      <c r="E55" s="343">
        <f>'[6]11'!E55</f>
        <v>6</v>
      </c>
      <c r="F55" s="343">
        <f>'[6]11'!F55</f>
        <v>4</v>
      </c>
      <c r="G55" s="343">
        <f>'[6]11'!G55</f>
        <v>0</v>
      </c>
      <c r="H55" s="343">
        <f>'[6]11'!H55</f>
        <v>4</v>
      </c>
      <c r="I55" s="343">
        <f>'[6]11'!I55</f>
        <v>4</v>
      </c>
      <c r="J55" s="343">
        <f>'[6]11'!J55</f>
        <v>4</v>
      </c>
      <c r="K55" s="343">
        <f>'[6]11'!K55</f>
        <v>0</v>
      </c>
      <c r="L55" s="343">
        <f>'[6]11'!L55</f>
        <v>0</v>
      </c>
      <c r="M55" s="343">
        <f>'[6]11'!M55</f>
        <v>0</v>
      </c>
      <c r="N55" s="343">
        <f>'[6]11'!N55</f>
        <v>0</v>
      </c>
      <c r="O55" s="343">
        <f>'[6]11'!O55</f>
        <v>0</v>
      </c>
      <c r="P55" s="343">
        <f>'[6]11'!P55</f>
        <v>4</v>
      </c>
      <c r="Q55" s="343">
        <f>'[6]11'!Q55</f>
        <v>1</v>
      </c>
      <c r="R55" s="343">
        <f>'[6]11'!R55</f>
        <v>0</v>
      </c>
      <c r="S55" s="343">
        <f>'[6]11'!S55</f>
        <v>0</v>
      </c>
      <c r="T55" s="343">
        <f>'[6]11'!T55</f>
        <v>3</v>
      </c>
      <c r="U55" s="343">
        <f>'[6]11'!U55</f>
        <v>0</v>
      </c>
      <c r="V55" s="203" t="str">
        <f t="shared" si="1"/>
        <v>Đúng</v>
      </c>
    </row>
    <row r="56" spans="1:22" s="205" customFormat="1" ht="14.25" customHeight="1">
      <c r="A56" s="44" t="s">
        <v>241</v>
      </c>
      <c r="B56" s="342" t="str">
        <f>'[6]11'!B56</f>
        <v>Ninh Bình</v>
      </c>
      <c r="C56" s="343">
        <f>'[6]11'!C56</f>
        <v>14</v>
      </c>
      <c r="D56" s="343">
        <f>'[6]11'!D56</f>
        <v>0</v>
      </c>
      <c r="E56" s="343">
        <f>'[6]11'!E56</f>
        <v>14</v>
      </c>
      <c r="F56" s="343">
        <f>'[6]11'!F56</f>
        <v>14</v>
      </c>
      <c r="G56" s="343">
        <f>'[6]11'!G56</f>
        <v>0</v>
      </c>
      <c r="H56" s="343">
        <f>'[6]11'!H56</f>
        <v>14</v>
      </c>
      <c r="I56" s="343">
        <f>'[6]11'!I56</f>
        <v>9</v>
      </c>
      <c r="J56" s="343">
        <f>'[6]11'!J56</f>
        <v>6</v>
      </c>
      <c r="K56" s="343">
        <f>'[6]11'!K56</f>
        <v>3</v>
      </c>
      <c r="L56" s="343">
        <f>'[6]11'!L56</f>
        <v>5</v>
      </c>
      <c r="M56" s="343">
        <f>'[6]11'!M56</f>
        <v>0</v>
      </c>
      <c r="N56" s="343">
        <f>'[6]11'!N56</f>
        <v>5</v>
      </c>
      <c r="O56" s="343">
        <f>'[6]11'!O56</f>
        <v>0</v>
      </c>
      <c r="P56" s="343">
        <f>'[6]11'!P56</f>
        <v>9</v>
      </c>
      <c r="Q56" s="343">
        <f>'[6]11'!Q56</f>
        <v>2</v>
      </c>
      <c r="R56" s="343">
        <f>'[6]11'!R56</f>
        <v>0</v>
      </c>
      <c r="S56" s="343">
        <f>'[6]11'!S56</f>
        <v>0</v>
      </c>
      <c r="T56" s="343">
        <f>'[6]11'!T56</f>
        <v>6</v>
      </c>
      <c r="U56" s="343">
        <f>'[6]11'!U56</f>
        <v>1</v>
      </c>
      <c r="V56" s="203" t="str">
        <f t="shared" si="1"/>
        <v>Đúng</v>
      </c>
    </row>
    <row r="57" spans="1:22" s="206" customFormat="1" ht="14.25" customHeight="1">
      <c r="A57" s="44" t="s">
        <v>242</v>
      </c>
      <c r="B57" s="342" t="str">
        <f>'[6]11'!B57</f>
        <v>Ninh Thuận</v>
      </c>
      <c r="C57" s="343">
        <f>'[6]11'!C57</f>
        <v>42</v>
      </c>
      <c r="D57" s="343">
        <f>'[6]11'!D57</f>
        <v>0</v>
      </c>
      <c r="E57" s="343">
        <f>'[6]11'!E57</f>
        <v>42</v>
      </c>
      <c r="F57" s="343">
        <f>'[6]11'!F57</f>
        <v>31</v>
      </c>
      <c r="G57" s="343">
        <f>'[6]11'!G57</f>
        <v>0</v>
      </c>
      <c r="H57" s="343">
        <f>'[6]11'!H57</f>
        <v>31</v>
      </c>
      <c r="I57" s="343">
        <f>'[6]11'!I57</f>
        <v>14</v>
      </c>
      <c r="J57" s="343">
        <f>'[6]11'!J57</f>
        <v>14</v>
      </c>
      <c r="K57" s="343">
        <f>'[6]11'!K57</f>
        <v>0</v>
      </c>
      <c r="L57" s="343">
        <f>'[6]11'!L57</f>
        <v>17</v>
      </c>
      <c r="M57" s="343">
        <f>'[6]11'!M57</f>
        <v>0</v>
      </c>
      <c r="N57" s="343">
        <f>'[6]11'!N57</f>
        <v>17</v>
      </c>
      <c r="O57" s="343">
        <f>'[6]11'!O57</f>
        <v>0</v>
      </c>
      <c r="P57" s="343">
        <f>'[6]11'!P57</f>
        <v>14</v>
      </c>
      <c r="Q57" s="343">
        <f>'[6]11'!Q57</f>
        <v>3</v>
      </c>
      <c r="R57" s="343">
        <f>'[6]11'!R57</f>
        <v>5</v>
      </c>
      <c r="S57" s="343">
        <f>'[6]11'!S57</f>
        <v>3</v>
      </c>
      <c r="T57" s="343">
        <f>'[6]11'!T57</f>
        <v>2</v>
      </c>
      <c r="U57" s="343">
        <f>'[6]11'!U57</f>
        <v>1</v>
      </c>
      <c r="V57" s="203" t="str">
        <f t="shared" si="1"/>
        <v>Đúng</v>
      </c>
    </row>
    <row r="58" spans="1:22" s="207" customFormat="1" ht="14.25" customHeight="1">
      <c r="A58" s="44" t="s">
        <v>243</v>
      </c>
      <c r="B58" s="342" t="str">
        <f>'[6]11'!B58</f>
        <v>Nghệ An</v>
      </c>
      <c r="C58" s="343">
        <f>'[6]11'!C58</f>
        <v>60</v>
      </c>
      <c r="D58" s="343">
        <f>'[6]11'!D58</f>
        <v>1</v>
      </c>
      <c r="E58" s="343">
        <f>'[6]11'!E58</f>
        <v>59</v>
      </c>
      <c r="F58" s="343">
        <f>'[6]11'!F58</f>
        <v>42</v>
      </c>
      <c r="G58" s="343">
        <f>'[6]11'!G58</f>
        <v>1</v>
      </c>
      <c r="H58" s="343">
        <f>'[6]11'!H58</f>
        <v>41</v>
      </c>
      <c r="I58" s="343">
        <f>'[6]11'!I58</f>
        <v>42</v>
      </c>
      <c r="J58" s="343">
        <f>'[6]11'!J58</f>
        <v>37</v>
      </c>
      <c r="K58" s="343">
        <f>'[6]11'!K58</f>
        <v>5</v>
      </c>
      <c r="L58" s="343">
        <f>'[6]11'!L58</f>
        <v>0</v>
      </c>
      <c r="M58" s="343">
        <f>'[6]11'!M58</f>
        <v>0</v>
      </c>
      <c r="N58" s="343">
        <f>'[6]11'!N58</f>
        <v>0</v>
      </c>
      <c r="O58" s="343">
        <f>'[6]11'!O58</f>
        <v>0</v>
      </c>
      <c r="P58" s="343">
        <f>'[6]11'!P58</f>
        <v>42</v>
      </c>
      <c r="Q58" s="343">
        <f>'[6]11'!Q58</f>
        <v>6</v>
      </c>
      <c r="R58" s="343">
        <f>'[6]11'!R58</f>
        <v>5</v>
      </c>
      <c r="S58" s="343">
        <f>'[6]11'!S58</f>
        <v>8</v>
      </c>
      <c r="T58" s="343">
        <f>'[6]11'!T58</f>
        <v>20</v>
      </c>
      <c r="U58" s="343">
        <f>'[6]11'!U58</f>
        <v>3</v>
      </c>
      <c r="V58" s="203" t="str">
        <f t="shared" si="1"/>
        <v>Đúng</v>
      </c>
    </row>
    <row r="59" spans="1:22" s="206" customFormat="1" ht="14.25" customHeight="1">
      <c r="A59" s="44" t="s">
        <v>244</v>
      </c>
      <c r="B59" s="342" t="str">
        <f>'[6]11'!B59</f>
        <v>Phú Thọ</v>
      </c>
      <c r="C59" s="343">
        <f>'[6]11'!C59</f>
        <v>45</v>
      </c>
      <c r="D59" s="343">
        <f>'[6]11'!D59</f>
        <v>1</v>
      </c>
      <c r="E59" s="343">
        <f>'[6]11'!E59</f>
        <v>44</v>
      </c>
      <c r="F59" s="343">
        <f>'[6]11'!F59</f>
        <v>45</v>
      </c>
      <c r="G59" s="343">
        <f>'[6]11'!G59</f>
        <v>1</v>
      </c>
      <c r="H59" s="343">
        <f>'[6]11'!H59</f>
        <v>44</v>
      </c>
      <c r="I59" s="343">
        <f>'[6]11'!I59</f>
        <v>45</v>
      </c>
      <c r="J59" s="343">
        <f>'[6]11'!J59</f>
        <v>29</v>
      </c>
      <c r="K59" s="343">
        <f>'[6]11'!K59</f>
        <v>16</v>
      </c>
      <c r="L59" s="343">
        <f>'[6]11'!L59</f>
        <v>0</v>
      </c>
      <c r="M59" s="343">
        <f>'[6]11'!M59</f>
        <v>0</v>
      </c>
      <c r="N59" s="343">
        <f>'[6]11'!N59</f>
        <v>0</v>
      </c>
      <c r="O59" s="343">
        <f>'[6]11'!O59</f>
        <v>0</v>
      </c>
      <c r="P59" s="343">
        <f>'[6]11'!P59</f>
        <v>45</v>
      </c>
      <c r="Q59" s="343">
        <f>'[6]11'!Q59</f>
        <v>4</v>
      </c>
      <c r="R59" s="343">
        <f>'[6]11'!R59</f>
        <v>6</v>
      </c>
      <c r="S59" s="343">
        <f>'[6]11'!S59</f>
        <v>3</v>
      </c>
      <c r="T59" s="343">
        <f>'[6]11'!T59</f>
        <v>29</v>
      </c>
      <c r="U59" s="343">
        <f>'[6]11'!U59</f>
        <v>3</v>
      </c>
      <c r="V59" s="203" t="str">
        <f t="shared" si="1"/>
        <v>Đúng</v>
      </c>
    </row>
    <row r="60" spans="1:22" s="206" customFormat="1" ht="14.25" customHeight="1">
      <c r="A60" s="44" t="s">
        <v>245</v>
      </c>
      <c r="B60" s="342" t="str">
        <f>'[6]11'!B60</f>
        <v>Phú Yên</v>
      </c>
      <c r="C60" s="343">
        <f>'[6]11'!C60</f>
        <v>9</v>
      </c>
      <c r="D60" s="343">
        <f>'[6]11'!D60</f>
        <v>0</v>
      </c>
      <c r="E60" s="343">
        <f>'[6]11'!E60</f>
        <v>9</v>
      </c>
      <c r="F60" s="343">
        <f>'[6]11'!F60</f>
        <v>9</v>
      </c>
      <c r="G60" s="343">
        <f>'[6]11'!G60</f>
        <v>0</v>
      </c>
      <c r="H60" s="343">
        <f>'[6]11'!H60</f>
        <v>9</v>
      </c>
      <c r="I60" s="343">
        <f>'[6]11'!I60</f>
        <v>9</v>
      </c>
      <c r="J60" s="343">
        <f>'[6]11'!J60</f>
        <v>7</v>
      </c>
      <c r="K60" s="343">
        <f>'[6]11'!K60</f>
        <v>2</v>
      </c>
      <c r="L60" s="343">
        <f>'[6]11'!L60</f>
        <v>0</v>
      </c>
      <c r="M60" s="343">
        <f>'[6]11'!M60</f>
        <v>0</v>
      </c>
      <c r="N60" s="343">
        <f>'[6]11'!N60</f>
        <v>0</v>
      </c>
      <c r="O60" s="343">
        <f>'[6]11'!O60</f>
        <v>0</v>
      </c>
      <c r="P60" s="343">
        <f>'[6]11'!P60</f>
        <v>9</v>
      </c>
      <c r="Q60" s="343">
        <f>'[6]11'!Q60</f>
        <v>3</v>
      </c>
      <c r="R60" s="343">
        <f>'[6]11'!R60</f>
        <v>0</v>
      </c>
      <c r="S60" s="343">
        <f>'[6]11'!S60</f>
        <v>1</v>
      </c>
      <c r="T60" s="343">
        <f>'[6]11'!T60</f>
        <v>4</v>
      </c>
      <c r="U60" s="343">
        <f>'[6]11'!U60</f>
        <v>1</v>
      </c>
      <c r="V60" s="203" t="str">
        <f t="shared" si="1"/>
        <v>Đúng</v>
      </c>
    </row>
    <row r="61" spans="1:22" s="205" customFormat="1" ht="14.25" customHeight="1">
      <c r="A61" s="44" t="s">
        <v>246</v>
      </c>
      <c r="B61" s="342" t="str">
        <f>'[6]11'!B61</f>
        <v>Quảng Bình</v>
      </c>
      <c r="C61" s="343">
        <f>'[6]11'!C61</f>
        <v>27</v>
      </c>
      <c r="D61" s="343">
        <f>'[6]11'!D61</f>
        <v>0</v>
      </c>
      <c r="E61" s="343">
        <f>'[6]11'!E61</f>
        <v>27</v>
      </c>
      <c r="F61" s="343">
        <f>'[6]11'!F61</f>
        <v>27</v>
      </c>
      <c r="G61" s="343">
        <f>'[6]11'!G61</f>
        <v>0</v>
      </c>
      <c r="H61" s="343">
        <f>'[6]11'!H61</f>
        <v>27</v>
      </c>
      <c r="I61" s="343">
        <f>'[6]11'!I61</f>
        <v>20</v>
      </c>
      <c r="J61" s="343">
        <f>'[6]11'!J61</f>
        <v>15</v>
      </c>
      <c r="K61" s="343">
        <f>'[6]11'!K61</f>
        <v>5</v>
      </c>
      <c r="L61" s="343">
        <f>'[6]11'!L61</f>
        <v>7</v>
      </c>
      <c r="M61" s="343">
        <f>'[6]11'!M61</f>
        <v>0</v>
      </c>
      <c r="N61" s="343">
        <f>'[6]11'!N61</f>
        <v>7</v>
      </c>
      <c r="O61" s="343">
        <f>'[6]11'!O61</f>
        <v>0</v>
      </c>
      <c r="P61" s="343">
        <f>'[6]11'!P61</f>
        <v>20</v>
      </c>
      <c r="Q61" s="343">
        <f>'[6]11'!Q61</f>
        <v>0</v>
      </c>
      <c r="R61" s="343">
        <f>'[6]11'!R61</f>
        <v>3</v>
      </c>
      <c r="S61" s="343">
        <f>'[6]11'!S61</f>
        <v>2</v>
      </c>
      <c r="T61" s="343">
        <f>'[6]11'!T61</f>
        <v>14</v>
      </c>
      <c r="U61" s="343">
        <f>'[6]11'!U61</f>
        <v>1</v>
      </c>
      <c r="V61" s="203" t="str">
        <f t="shared" si="1"/>
        <v>Đúng</v>
      </c>
    </row>
    <row r="62" spans="1:22" s="205" customFormat="1" ht="14.25" customHeight="1">
      <c r="A62" s="44" t="s">
        <v>247</v>
      </c>
      <c r="B62" s="342" t="str">
        <f>'[6]11'!B62</f>
        <v>Quảng Nam</v>
      </c>
      <c r="C62" s="343">
        <f>'[6]11'!C62</f>
        <v>57</v>
      </c>
      <c r="D62" s="343">
        <f>'[6]11'!D62</f>
        <v>0</v>
      </c>
      <c r="E62" s="343">
        <f>'[6]11'!E62</f>
        <v>57</v>
      </c>
      <c r="F62" s="343">
        <f>'[6]11'!F62</f>
        <v>53</v>
      </c>
      <c r="G62" s="343">
        <f>'[6]11'!G62</f>
        <v>0</v>
      </c>
      <c r="H62" s="343">
        <f>'[6]11'!H62</f>
        <v>53</v>
      </c>
      <c r="I62" s="343">
        <f>'[6]11'!I62</f>
        <v>29</v>
      </c>
      <c r="J62" s="343">
        <f>'[6]11'!J62</f>
        <v>18</v>
      </c>
      <c r="K62" s="343">
        <f>'[6]11'!K62</f>
        <v>11</v>
      </c>
      <c r="L62" s="343">
        <f>'[6]11'!L62</f>
        <v>24</v>
      </c>
      <c r="M62" s="343">
        <f>'[6]11'!M62</f>
        <v>0</v>
      </c>
      <c r="N62" s="343">
        <f>'[6]11'!N62</f>
        <v>24</v>
      </c>
      <c r="O62" s="343">
        <f>'[6]11'!O62</f>
        <v>0</v>
      </c>
      <c r="P62" s="343">
        <f>'[6]11'!P62</f>
        <v>29</v>
      </c>
      <c r="Q62" s="343">
        <f>'[6]11'!Q62</f>
        <v>14</v>
      </c>
      <c r="R62" s="343">
        <f>'[6]11'!R62</f>
        <v>1</v>
      </c>
      <c r="S62" s="343">
        <f>'[6]11'!S62</f>
        <v>1</v>
      </c>
      <c r="T62" s="343">
        <f>'[6]11'!T62</f>
        <v>11</v>
      </c>
      <c r="U62" s="343">
        <f>'[6]11'!U62</f>
        <v>2</v>
      </c>
      <c r="V62" s="203" t="str">
        <f t="shared" si="1"/>
        <v>Đúng</v>
      </c>
    </row>
    <row r="63" spans="1:22" s="205" customFormat="1" ht="14.25" customHeight="1">
      <c r="A63" s="44" t="s">
        <v>248</v>
      </c>
      <c r="B63" s="342" t="str">
        <f>'[6]11'!B63</f>
        <v>Quảng Ninh</v>
      </c>
      <c r="C63" s="343">
        <f>'[6]11'!C63</f>
        <v>49</v>
      </c>
      <c r="D63" s="343">
        <f>'[6]11'!D63</f>
        <v>1</v>
      </c>
      <c r="E63" s="343">
        <f>'[6]11'!E63</f>
        <v>48</v>
      </c>
      <c r="F63" s="343">
        <f>'[6]11'!F63</f>
        <v>10</v>
      </c>
      <c r="G63" s="343">
        <f>'[6]11'!G63</f>
        <v>1</v>
      </c>
      <c r="H63" s="343">
        <f>'[6]11'!H63</f>
        <v>9</v>
      </c>
      <c r="I63" s="343">
        <f>'[6]11'!I63</f>
        <v>10</v>
      </c>
      <c r="J63" s="343">
        <f>'[6]11'!J63</f>
        <v>5</v>
      </c>
      <c r="K63" s="343">
        <f>'[6]11'!K63</f>
        <v>5</v>
      </c>
      <c r="L63" s="343">
        <f>'[6]11'!L63</f>
        <v>0</v>
      </c>
      <c r="M63" s="343">
        <f>'[6]11'!M63</f>
        <v>0</v>
      </c>
      <c r="N63" s="343">
        <f>'[6]11'!N63</f>
        <v>0</v>
      </c>
      <c r="O63" s="343">
        <f>'[6]11'!O63</f>
        <v>0</v>
      </c>
      <c r="P63" s="343">
        <f>'[6]11'!P63</f>
        <v>10</v>
      </c>
      <c r="Q63" s="343">
        <f>'[6]11'!Q63</f>
        <v>3</v>
      </c>
      <c r="R63" s="343">
        <f>'[6]11'!R63</f>
        <v>0</v>
      </c>
      <c r="S63" s="343">
        <f>'[6]11'!S63</f>
        <v>0</v>
      </c>
      <c r="T63" s="343">
        <f>'[6]11'!T63</f>
        <v>7</v>
      </c>
      <c r="U63" s="343">
        <f>'[6]11'!U63</f>
        <v>0</v>
      </c>
      <c r="V63" s="203" t="str">
        <f t="shared" si="1"/>
        <v>Đúng</v>
      </c>
    </row>
    <row r="64" spans="1:22" s="205" customFormat="1" ht="14.25" customHeight="1">
      <c r="A64" s="44" t="s">
        <v>249</v>
      </c>
      <c r="B64" s="342" t="str">
        <f>'[6]11'!B64</f>
        <v>Quảng Ngãi</v>
      </c>
      <c r="C64" s="343">
        <f>'[6]11'!C64</f>
        <v>113</v>
      </c>
      <c r="D64" s="343">
        <f>'[6]11'!D64</f>
        <v>0</v>
      </c>
      <c r="E64" s="343">
        <f>'[6]11'!E64</f>
        <v>113</v>
      </c>
      <c r="F64" s="343">
        <f>'[6]11'!F64</f>
        <v>85</v>
      </c>
      <c r="G64" s="343">
        <f>'[6]11'!G64</f>
        <v>0</v>
      </c>
      <c r="H64" s="343">
        <f>'[6]11'!H64</f>
        <v>85</v>
      </c>
      <c r="I64" s="343">
        <f>'[6]11'!I64</f>
        <v>24</v>
      </c>
      <c r="J64" s="343">
        <f>'[6]11'!J64</f>
        <v>18</v>
      </c>
      <c r="K64" s="343">
        <f>'[6]11'!K64</f>
        <v>6</v>
      </c>
      <c r="L64" s="343">
        <f>'[6]11'!L64</f>
        <v>61</v>
      </c>
      <c r="M64" s="343">
        <f>'[6]11'!M64</f>
        <v>1</v>
      </c>
      <c r="N64" s="343">
        <f>'[6]11'!N64</f>
        <v>60</v>
      </c>
      <c r="O64" s="343">
        <f>'[6]11'!O64</f>
        <v>0</v>
      </c>
      <c r="P64" s="343">
        <f>'[6]11'!P64</f>
        <v>24</v>
      </c>
      <c r="Q64" s="343">
        <f>'[6]11'!Q64</f>
        <v>11</v>
      </c>
      <c r="R64" s="343">
        <f>'[6]11'!R64</f>
        <v>0</v>
      </c>
      <c r="S64" s="343">
        <f>'[6]11'!S64</f>
        <v>2</v>
      </c>
      <c r="T64" s="343">
        <f>'[6]11'!T64</f>
        <v>8</v>
      </c>
      <c r="U64" s="343">
        <f>'[6]11'!U64</f>
        <v>3</v>
      </c>
      <c r="V64" s="203" t="str">
        <f t="shared" si="1"/>
        <v>Đúng</v>
      </c>
    </row>
    <row r="65" spans="1:22" s="205" customFormat="1" ht="14.25" customHeight="1">
      <c r="A65" s="44" t="s">
        <v>250</v>
      </c>
      <c r="B65" s="342" t="str">
        <f>'[6]11'!B65</f>
        <v>Quảng Trị</v>
      </c>
      <c r="C65" s="343">
        <f>'[6]11'!C65</f>
        <v>27</v>
      </c>
      <c r="D65" s="343">
        <f>'[6]11'!D65</f>
        <v>3</v>
      </c>
      <c r="E65" s="343">
        <f>'[6]11'!E65</f>
        <v>24</v>
      </c>
      <c r="F65" s="343">
        <f>'[6]11'!F65</f>
        <v>26</v>
      </c>
      <c r="G65" s="343">
        <f>'[6]11'!G65</f>
        <v>3</v>
      </c>
      <c r="H65" s="343">
        <f>'[6]11'!H65</f>
        <v>23</v>
      </c>
      <c r="I65" s="343">
        <f>'[6]11'!I65</f>
        <v>18</v>
      </c>
      <c r="J65" s="343">
        <f>'[6]11'!J65</f>
        <v>10</v>
      </c>
      <c r="K65" s="343">
        <f>'[6]11'!K65</f>
        <v>8</v>
      </c>
      <c r="L65" s="343">
        <f>'[6]11'!L65</f>
        <v>8</v>
      </c>
      <c r="M65" s="343">
        <f>'[6]11'!M65</f>
        <v>1</v>
      </c>
      <c r="N65" s="343">
        <f>'[6]11'!N65</f>
        <v>7</v>
      </c>
      <c r="O65" s="343">
        <f>'[6]11'!O65</f>
        <v>0</v>
      </c>
      <c r="P65" s="343">
        <f>'[6]11'!P65</f>
        <v>18</v>
      </c>
      <c r="Q65" s="343">
        <f>'[6]11'!Q65</f>
        <v>3</v>
      </c>
      <c r="R65" s="343">
        <f>'[6]11'!R65</f>
        <v>1</v>
      </c>
      <c r="S65" s="343">
        <f>'[6]11'!S65</f>
        <v>2</v>
      </c>
      <c r="T65" s="343">
        <f>'[6]11'!T65</f>
        <v>10</v>
      </c>
      <c r="U65" s="343">
        <f>'[6]11'!U65</f>
        <v>2</v>
      </c>
      <c r="V65" s="203" t="str">
        <f t="shared" si="1"/>
        <v>Đúng</v>
      </c>
    </row>
    <row r="66" spans="1:22" s="205" customFormat="1" ht="14.25" customHeight="1">
      <c r="A66" s="44" t="s">
        <v>251</v>
      </c>
      <c r="B66" s="342" t="str">
        <f>'[6]11'!B66</f>
        <v>Sóc Trăng</v>
      </c>
      <c r="C66" s="343">
        <f>'[6]11'!C66</f>
        <v>24</v>
      </c>
      <c r="D66" s="343">
        <f>'[6]11'!D66</f>
        <v>0</v>
      </c>
      <c r="E66" s="343">
        <f>'[6]11'!E66</f>
        <v>24</v>
      </c>
      <c r="F66" s="343">
        <f>'[6]11'!F66</f>
        <v>24</v>
      </c>
      <c r="G66" s="343">
        <f>'[6]11'!G66</f>
        <v>0</v>
      </c>
      <c r="H66" s="343">
        <f>'[6]11'!H66</f>
        <v>24</v>
      </c>
      <c r="I66" s="343">
        <f>'[6]11'!I66</f>
        <v>24</v>
      </c>
      <c r="J66" s="343">
        <f>'[6]11'!J66</f>
        <v>20</v>
      </c>
      <c r="K66" s="343">
        <f>'[6]11'!K66</f>
        <v>4</v>
      </c>
      <c r="L66" s="343">
        <f>'[6]11'!L66</f>
        <v>0</v>
      </c>
      <c r="M66" s="343">
        <f>'[6]11'!M66</f>
        <v>0</v>
      </c>
      <c r="N66" s="343">
        <f>'[6]11'!N66</f>
        <v>0</v>
      </c>
      <c r="O66" s="343">
        <f>'[6]11'!O66</f>
        <v>0</v>
      </c>
      <c r="P66" s="343">
        <f>'[6]11'!P66</f>
        <v>24</v>
      </c>
      <c r="Q66" s="343">
        <f>'[6]11'!Q66</f>
        <v>3</v>
      </c>
      <c r="R66" s="343">
        <f>'[6]11'!R66</f>
        <v>3</v>
      </c>
      <c r="S66" s="343">
        <f>'[6]11'!S66</f>
        <v>2</v>
      </c>
      <c r="T66" s="343">
        <f>'[6]11'!T66</f>
        <v>12</v>
      </c>
      <c r="U66" s="343">
        <f>'[6]11'!U66</f>
        <v>4</v>
      </c>
      <c r="V66" s="203" t="str">
        <f t="shared" si="1"/>
        <v>Đúng</v>
      </c>
    </row>
    <row r="67" spans="1:22" s="205" customFormat="1" ht="14.25" customHeight="1">
      <c r="A67" s="44" t="s">
        <v>252</v>
      </c>
      <c r="B67" s="342" t="str">
        <f>'[6]11'!B67</f>
        <v>Sơn La</v>
      </c>
      <c r="C67" s="343">
        <f>'[6]11'!C67</f>
        <v>10</v>
      </c>
      <c r="D67" s="343">
        <f>'[6]11'!D67</f>
        <v>1</v>
      </c>
      <c r="E67" s="343">
        <f>'[6]11'!E67</f>
        <v>9</v>
      </c>
      <c r="F67" s="343">
        <f>'[6]11'!F67</f>
        <v>8</v>
      </c>
      <c r="G67" s="343">
        <f>'[6]11'!G67</f>
        <v>1</v>
      </c>
      <c r="H67" s="343">
        <f>'[6]11'!H67</f>
        <v>7</v>
      </c>
      <c r="I67" s="343">
        <f>'[6]11'!I67</f>
        <v>5</v>
      </c>
      <c r="J67" s="343">
        <f>'[6]11'!J67</f>
        <v>3</v>
      </c>
      <c r="K67" s="343">
        <f>'[6]11'!K67</f>
        <v>2</v>
      </c>
      <c r="L67" s="343">
        <f>'[6]11'!L67</f>
        <v>3</v>
      </c>
      <c r="M67" s="343">
        <f>'[6]11'!M67</f>
        <v>2</v>
      </c>
      <c r="N67" s="343">
        <f>'[6]11'!N67</f>
        <v>1</v>
      </c>
      <c r="O67" s="343">
        <f>'[6]11'!O67</f>
        <v>0</v>
      </c>
      <c r="P67" s="343">
        <f>'[6]11'!P67</f>
        <v>5</v>
      </c>
      <c r="Q67" s="343">
        <f>'[6]11'!Q67</f>
        <v>1</v>
      </c>
      <c r="R67" s="343">
        <f>'[6]11'!R67</f>
        <v>0</v>
      </c>
      <c r="S67" s="343">
        <f>'[6]11'!S67</f>
        <v>1</v>
      </c>
      <c r="T67" s="343">
        <f>'[6]11'!T67</f>
        <v>3</v>
      </c>
      <c r="U67" s="343">
        <f>'[6]11'!U67</f>
        <v>0</v>
      </c>
      <c r="V67" s="203" t="str">
        <f t="shared" si="1"/>
        <v>Đúng</v>
      </c>
    </row>
    <row r="68" spans="1:22" s="205" customFormat="1" ht="14.25" customHeight="1">
      <c r="A68" s="44" t="s">
        <v>253</v>
      </c>
      <c r="B68" s="342" t="str">
        <f>'[6]11'!B68</f>
        <v>Tây Ninh</v>
      </c>
      <c r="C68" s="343">
        <f>'[6]11'!C68</f>
        <v>138</v>
      </c>
      <c r="D68" s="343">
        <f>'[6]11'!D68</f>
        <v>1</v>
      </c>
      <c r="E68" s="343">
        <f>'[6]11'!E68</f>
        <v>137</v>
      </c>
      <c r="F68" s="343">
        <f>'[6]11'!F68</f>
        <v>138</v>
      </c>
      <c r="G68" s="343">
        <f>'[6]11'!G68</f>
        <v>1</v>
      </c>
      <c r="H68" s="343">
        <f>'[6]11'!H68</f>
        <v>137</v>
      </c>
      <c r="I68" s="343">
        <f>'[6]11'!I68</f>
        <v>83</v>
      </c>
      <c r="J68" s="343">
        <f>'[6]11'!J68</f>
        <v>69</v>
      </c>
      <c r="K68" s="343">
        <f>'[6]11'!K68</f>
        <v>14</v>
      </c>
      <c r="L68" s="343">
        <f>'[6]11'!L68</f>
        <v>55</v>
      </c>
      <c r="M68" s="343">
        <f>'[6]11'!M68</f>
        <v>11</v>
      </c>
      <c r="N68" s="343">
        <f>'[6]11'!N68</f>
        <v>44</v>
      </c>
      <c r="O68" s="343">
        <f>'[6]11'!O68</f>
        <v>0</v>
      </c>
      <c r="P68" s="343">
        <f>'[6]11'!P68</f>
        <v>83</v>
      </c>
      <c r="Q68" s="343">
        <f>'[6]11'!Q68</f>
        <v>28</v>
      </c>
      <c r="R68" s="343">
        <f>'[6]11'!R68</f>
        <v>13</v>
      </c>
      <c r="S68" s="343">
        <f>'[6]11'!S68</f>
        <v>5</v>
      </c>
      <c r="T68" s="343">
        <f>'[6]11'!T68</f>
        <v>26</v>
      </c>
      <c r="U68" s="343">
        <f>'[6]11'!U68</f>
        <v>11</v>
      </c>
      <c r="V68" s="203" t="str">
        <f t="shared" si="1"/>
        <v>Đúng</v>
      </c>
    </row>
    <row r="69" spans="1:22" s="205" customFormat="1" ht="14.25" customHeight="1">
      <c r="A69" s="44" t="s">
        <v>254</v>
      </c>
      <c r="B69" s="342" t="str">
        <f>'[6]11'!B69</f>
        <v>Tiền Giang</v>
      </c>
      <c r="C69" s="343">
        <f>'[6]11'!C69</f>
        <v>107</v>
      </c>
      <c r="D69" s="343">
        <f>'[6]11'!D69</f>
        <v>0</v>
      </c>
      <c r="E69" s="343">
        <f>'[6]11'!E69</f>
        <v>107</v>
      </c>
      <c r="F69" s="343">
        <f>'[6]11'!F69</f>
        <v>107</v>
      </c>
      <c r="G69" s="343">
        <f>'[6]11'!G69</f>
        <v>0</v>
      </c>
      <c r="H69" s="343">
        <f>'[6]11'!H69</f>
        <v>107</v>
      </c>
      <c r="I69" s="343">
        <f>'[6]11'!I69</f>
        <v>55</v>
      </c>
      <c r="J69" s="343">
        <f>'[6]11'!J69</f>
        <v>48</v>
      </c>
      <c r="K69" s="343">
        <f>'[6]11'!K69</f>
        <v>7</v>
      </c>
      <c r="L69" s="343">
        <f>'[6]11'!L69</f>
        <v>52</v>
      </c>
      <c r="M69" s="343">
        <f>'[6]11'!M69</f>
        <v>1</v>
      </c>
      <c r="N69" s="343">
        <f>'[6]11'!N69</f>
        <v>51</v>
      </c>
      <c r="O69" s="343">
        <f>'[6]11'!O69</f>
        <v>0</v>
      </c>
      <c r="P69" s="343">
        <f>'[6]11'!P69</f>
        <v>55</v>
      </c>
      <c r="Q69" s="343">
        <f>'[6]11'!Q69</f>
        <v>29</v>
      </c>
      <c r="R69" s="343">
        <f>'[6]11'!R69</f>
        <v>5</v>
      </c>
      <c r="S69" s="343">
        <f>'[6]11'!S69</f>
        <v>2</v>
      </c>
      <c r="T69" s="343">
        <f>'[6]11'!T69</f>
        <v>18</v>
      </c>
      <c r="U69" s="343">
        <f>'[6]11'!U69</f>
        <v>1</v>
      </c>
      <c r="V69" s="203" t="str">
        <f t="shared" si="1"/>
        <v>Đúng</v>
      </c>
    </row>
    <row r="70" spans="1:22" s="205" customFormat="1" ht="14.25" customHeight="1">
      <c r="A70" s="44" t="s">
        <v>255</v>
      </c>
      <c r="B70" s="342" t="str">
        <f>'[6]11'!B70</f>
        <v>TT Huế</v>
      </c>
      <c r="C70" s="343">
        <f>'[6]11'!C70</f>
        <v>24</v>
      </c>
      <c r="D70" s="343">
        <f>'[6]11'!D70</f>
        <v>0</v>
      </c>
      <c r="E70" s="343">
        <f>'[6]11'!E70</f>
        <v>24</v>
      </c>
      <c r="F70" s="343">
        <f>'[6]11'!F70</f>
        <v>24</v>
      </c>
      <c r="G70" s="343">
        <f>'[6]11'!G70</f>
        <v>0</v>
      </c>
      <c r="H70" s="343">
        <f>'[6]11'!H70</f>
        <v>24</v>
      </c>
      <c r="I70" s="343">
        <f>'[6]11'!I70</f>
        <v>15</v>
      </c>
      <c r="J70" s="343">
        <f>'[6]11'!J70</f>
        <v>11</v>
      </c>
      <c r="K70" s="343">
        <f>'[6]11'!K70</f>
        <v>4</v>
      </c>
      <c r="L70" s="343">
        <f>'[6]11'!L70</f>
        <v>9</v>
      </c>
      <c r="M70" s="343">
        <f>'[6]11'!M70</f>
        <v>4</v>
      </c>
      <c r="N70" s="343">
        <f>'[6]11'!N70</f>
        <v>5</v>
      </c>
      <c r="O70" s="343">
        <f>'[6]11'!O70</f>
        <v>0</v>
      </c>
      <c r="P70" s="343">
        <f>'[6]11'!P70</f>
        <v>15</v>
      </c>
      <c r="Q70" s="343">
        <f>'[6]11'!Q70</f>
        <v>6</v>
      </c>
      <c r="R70" s="343">
        <f>'[6]11'!R70</f>
        <v>0</v>
      </c>
      <c r="S70" s="343">
        <f>'[6]11'!S70</f>
        <v>1</v>
      </c>
      <c r="T70" s="343">
        <f>'[6]11'!T70</f>
        <v>8</v>
      </c>
      <c r="U70" s="343">
        <f>'[6]11'!U70</f>
        <v>0</v>
      </c>
      <c r="V70" s="203" t="str">
        <f t="shared" si="1"/>
        <v>Đúng</v>
      </c>
    </row>
    <row r="71" spans="1:22" s="205" customFormat="1" ht="14.25" customHeight="1">
      <c r="A71" s="44" t="s">
        <v>256</v>
      </c>
      <c r="B71" s="342" t="str">
        <f>'[6]11'!B71</f>
        <v>Tuyên Quang</v>
      </c>
      <c r="C71" s="343">
        <f>'[6]11'!C71</f>
        <v>0</v>
      </c>
      <c r="D71" s="343">
        <f>'[6]11'!D71</f>
        <v>0</v>
      </c>
      <c r="E71" s="343">
        <f>'[6]11'!E71</f>
        <v>0</v>
      </c>
      <c r="F71" s="343">
        <f>'[6]11'!F71</f>
        <v>0</v>
      </c>
      <c r="G71" s="343">
        <f>'[6]11'!G71</f>
        <v>0</v>
      </c>
      <c r="H71" s="343">
        <f>'[6]11'!H71</f>
        <v>0</v>
      </c>
      <c r="I71" s="343">
        <f>'[6]11'!I71</f>
        <v>0</v>
      </c>
      <c r="J71" s="343">
        <f>'[6]11'!J71</f>
        <v>0</v>
      </c>
      <c r="K71" s="343">
        <f>'[6]11'!K71</f>
        <v>0</v>
      </c>
      <c r="L71" s="343">
        <f>'[6]11'!L71</f>
        <v>0</v>
      </c>
      <c r="M71" s="343">
        <f>'[6]11'!M71</f>
        <v>0</v>
      </c>
      <c r="N71" s="343">
        <f>'[6]11'!N71</f>
        <v>0</v>
      </c>
      <c r="O71" s="343">
        <f>'[6]11'!O71</f>
        <v>0</v>
      </c>
      <c r="P71" s="343">
        <f>'[6]11'!P71</f>
        <v>0</v>
      </c>
      <c r="Q71" s="343">
        <f>'[6]11'!Q71</f>
        <v>0</v>
      </c>
      <c r="R71" s="343">
        <f>'[6]11'!R71</f>
        <v>0</v>
      </c>
      <c r="S71" s="343">
        <f>'[6]11'!S71</f>
        <v>0</v>
      </c>
      <c r="T71" s="343">
        <f>'[6]11'!T71</f>
        <v>0</v>
      </c>
      <c r="U71" s="343">
        <f>'[6]11'!U71</f>
        <v>0</v>
      </c>
      <c r="V71" s="203" t="str">
        <f t="shared" si="1"/>
        <v>Đúng</v>
      </c>
    </row>
    <row r="72" spans="1:22" s="205" customFormat="1" ht="14.25" customHeight="1">
      <c r="A72" s="44" t="s">
        <v>257</v>
      </c>
      <c r="B72" s="342" t="str">
        <f>'[6]11'!B72</f>
        <v>Thái Bình</v>
      </c>
      <c r="C72" s="343">
        <f>'[6]11'!C72</f>
        <v>7</v>
      </c>
      <c r="D72" s="343">
        <f>'[6]11'!D72</f>
        <v>0</v>
      </c>
      <c r="E72" s="343">
        <f>'[6]11'!E72</f>
        <v>7</v>
      </c>
      <c r="F72" s="343">
        <f>'[6]11'!F72</f>
        <v>7</v>
      </c>
      <c r="G72" s="343">
        <f>'[6]11'!G72</f>
        <v>0</v>
      </c>
      <c r="H72" s="343">
        <f>'[6]11'!H72</f>
        <v>7</v>
      </c>
      <c r="I72" s="343">
        <f>'[6]11'!I72</f>
        <v>7</v>
      </c>
      <c r="J72" s="343">
        <f>'[6]11'!J72</f>
        <v>7</v>
      </c>
      <c r="K72" s="343">
        <f>'[6]11'!K72</f>
        <v>0</v>
      </c>
      <c r="L72" s="343">
        <f>'[6]11'!L72</f>
        <v>0</v>
      </c>
      <c r="M72" s="343">
        <f>'[6]11'!M72</f>
        <v>0</v>
      </c>
      <c r="N72" s="343">
        <f>'[6]11'!N72</f>
        <v>0</v>
      </c>
      <c r="O72" s="343">
        <f>'[6]11'!O72</f>
        <v>0</v>
      </c>
      <c r="P72" s="343">
        <f>'[6]11'!P72</f>
        <v>7</v>
      </c>
      <c r="Q72" s="343">
        <f>'[6]11'!Q72</f>
        <v>0</v>
      </c>
      <c r="R72" s="343">
        <f>'[6]11'!R72</f>
        <v>0</v>
      </c>
      <c r="S72" s="343">
        <f>'[6]11'!S72</f>
        <v>7</v>
      </c>
      <c r="T72" s="343">
        <f>'[6]11'!T72</f>
        <v>0</v>
      </c>
      <c r="U72" s="343">
        <f>'[6]11'!U72</f>
        <v>0</v>
      </c>
      <c r="V72" s="203" t="str">
        <f t="shared" si="1"/>
        <v>Đúng</v>
      </c>
    </row>
    <row r="73" spans="1:22" s="205" customFormat="1" ht="14.25" customHeight="1">
      <c r="A73" s="44" t="s">
        <v>258</v>
      </c>
      <c r="B73" s="342" t="str">
        <f>'[6]11'!B73</f>
        <v>Thái Nguyên</v>
      </c>
      <c r="C73" s="343">
        <f>'[6]11'!C73</f>
        <v>14</v>
      </c>
      <c r="D73" s="343">
        <f>'[6]11'!D73</f>
        <v>1</v>
      </c>
      <c r="E73" s="343">
        <f>'[6]11'!E73</f>
        <v>13</v>
      </c>
      <c r="F73" s="343">
        <f>'[6]11'!F73</f>
        <v>14</v>
      </c>
      <c r="G73" s="343">
        <f>'[6]11'!G73</f>
        <v>1</v>
      </c>
      <c r="H73" s="343">
        <f>'[6]11'!H73</f>
        <v>13</v>
      </c>
      <c r="I73" s="343">
        <f>'[6]11'!I73</f>
        <v>14</v>
      </c>
      <c r="J73" s="343">
        <f>'[6]11'!J73</f>
        <v>13</v>
      </c>
      <c r="K73" s="343">
        <f>'[6]11'!K73</f>
        <v>1</v>
      </c>
      <c r="L73" s="343">
        <f>'[6]11'!L73</f>
        <v>0</v>
      </c>
      <c r="M73" s="343">
        <f>'[6]11'!M73</f>
        <v>0</v>
      </c>
      <c r="N73" s="343">
        <f>'[6]11'!N73</f>
        <v>0</v>
      </c>
      <c r="O73" s="343">
        <f>'[6]11'!O73</f>
        <v>0</v>
      </c>
      <c r="P73" s="343">
        <f>'[6]11'!P73</f>
        <v>14</v>
      </c>
      <c r="Q73" s="343">
        <f>'[6]11'!Q73</f>
        <v>2</v>
      </c>
      <c r="R73" s="343">
        <f>'[6]11'!R73</f>
        <v>0</v>
      </c>
      <c r="S73" s="343">
        <f>'[6]11'!S73</f>
        <v>3</v>
      </c>
      <c r="T73" s="343">
        <f>'[6]11'!T73</f>
        <v>7</v>
      </c>
      <c r="U73" s="343">
        <f>'[6]11'!U73</f>
        <v>2</v>
      </c>
      <c r="V73" s="203" t="str">
        <f t="shared" si="1"/>
        <v>Đúng</v>
      </c>
    </row>
    <row r="74" spans="1:22" s="205" customFormat="1" ht="14.25" customHeight="1">
      <c r="A74" s="44" t="s">
        <v>259</v>
      </c>
      <c r="B74" s="342" t="str">
        <f>'[6]11'!B74</f>
        <v>Thanh Hóa</v>
      </c>
      <c r="C74" s="343">
        <f>'[6]11'!C74</f>
        <v>23</v>
      </c>
      <c r="D74" s="343">
        <f>'[6]11'!D74</f>
        <v>1</v>
      </c>
      <c r="E74" s="343">
        <f>'[6]11'!E74</f>
        <v>22</v>
      </c>
      <c r="F74" s="343">
        <f>'[6]11'!F74</f>
        <v>23</v>
      </c>
      <c r="G74" s="343">
        <f>'[6]11'!G74</f>
        <v>1</v>
      </c>
      <c r="H74" s="343">
        <f>'[6]11'!H74</f>
        <v>22</v>
      </c>
      <c r="I74" s="343">
        <f>'[6]11'!I74</f>
        <v>19</v>
      </c>
      <c r="J74" s="343">
        <f>'[6]11'!J74</f>
        <v>9</v>
      </c>
      <c r="K74" s="343">
        <f>'[6]11'!K74</f>
        <v>10</v>
      </c>
      <c r="L74" s="343">
        <f>'[6]11'!L74</f>
        <v>4</v>
      </c>
      <c r="M74" s="343">
        <f>'[6]11'!M74</f>
        <v>0</v>
      </c>
      <c r="N74" s="343">
        <f>'[6]11'!N74</f>
        <v>4</v>
      </c>
      <c r="O74" s="343">
        <f>'[6]11'!O74</f>
        <v>0</v>
      </c>
      <c r="P74" s="343">
        <f>'[6]11'!P74</f>
        <v>19</v>
      </c>
      <c r="Q74" s="343">
        <f>'[6]11'!Q74</f>
        <v>0</v>
      </c>
      <c r="R74" s="343">
        <f>'[6]11'!R74</f>
        <v>2</v>
      </c>
      <c r="S74" s="343">
        <f>'[6]11'!S74</f>
        <v>2</v>
      </c>
      <c r="T74" s="343">
        <f>'[6]11'!T74</f>
        <v>15</v>
      </c>
      <c r="U74" s="343">
        <f>'[6]11'!U74</f>
        <v>0</v>
      </c>
      <c r="V74" s="203" t="str">
        <f t="shared" si="1"/>
        <v>Đúng</v>
      </c>
    </row>
    <row r="75" spans="1:22" s="205" customFormat="1" ht="14.25" customHeight="1">
      <c r="A75" s="44" t="s">
        <v>260</v>
      </c>
      <c r="B75" s="342" t="str">
        <f>'[6]11'!B75</f>
        <v>Trà Vinh</v>
      </c>
      <c r="C75" s="343">
        <f>'[6]11'!C75</f>
        <v>62</v>
      </c>
      <c r="D75" s="343">
        <f>'[6]11'!D75</f>
        <v>2</v>
      </c>
      <c r="E75" s="343">
        <f>'[6]11'!E75</f>
        <v>60</v>
      </c>
      <c r="F75" s="343">
        <f>'[6]11'!F75</f>
        <v>62</v>
      </c>
      <c r="G75" s="343">
        <f>'[6]11'!G75</f>
        <v>2</v>
      </c>
      <c r="H75" s="343">
        <f>'[6]11'!H75</f>
        <v>60</v>
      </c>
      <c r="I75" s="343">
        <f>'[6]11'!I75</f>
        <v>38</v>
      </c>
      <c r="J75" s="343">
        <f>'[6]11'!J75</f>
        <v>32</v>
      </c>
      <c r="K75" s="343">
        <f>'[6]11'!K75</f>
        <v>6</v>
      </c>
      <c r="L75" s="343">
        <f>'[6]11'!L75</f>
        <v>24</v>
      </c>
      <c r="M75" s="343">
        <f>'[6]11'!M75</f>
        <v>0</v>
      </c>
      <c r="N75" s="343">
        <f>'[6]11'!N75</f>
        <v>24</v>
      </c>
      <c r="O75" s="343">
        <f>'[6]11'!O75</f>
        <v>0</v>
      </c>
      <c r="P75" s="343">
        <f>'[6]11'!P75</f>
        <v>38</v>
      </c>
      <c r="Q75" s="343">
        <f>'[6]11'!Q75</f>
        <v>12</v>
      </c>
      <c r="R75" s="343">
        <f>'[6]11'!R75</f>
        <v>10</v>
      </c>
      <c r="S75" s="343">
        <f>'[6]11'!S75</f>
        <v>1</v>
      </c>
      <c r="T75" s="343">
        <f>'[6]11'!T75</f>
        <v>12</v>
      </c>
      <c r="U75" s="343">
        <f>'[6]11'!U75</f>
        <v>3</v>
      </c>
      <c r="V75" s="203" t="str">
        <f t="shared" si="1"/>
        <v>Đúng</v>
      </c>
    </row>
    <row r="76" spans="1:22" s="205" customFormat="1" ht="14.25" customHeight="1">
      <c r="A76" s="44" t="s">
        <v>261</v>
      </c>
      <c r="B76" s="342" t="str">
        <f>'[6]11'!B76</f>
        <v>Vĩnh Long</v>
      </c>
      <c r="C76" s="343">
        <f>'[6]11'!C76</f>
        <v>67</v>
      </c>
      <c r="D76" s="343">
        <f>'[6]11'!D76</f>
        <v>2</v>
      </c>
      <c r="E76" s="343">
        <f>'[6]11'!E76</f>
        <v>65</v>
      </c>
      <c r="F76" s="343">
        <f>'[6]11'!F76</f>
        <v>67</v>
      </c>
      <c r="G76" s="343">
        <f>'[6]11'!G76</f>
        <v>2</v>
      </c>
      <c r="H76" s="343">
        <f>'[6]11'!H76</f>
        <v>65</v>
      </c>
      <c r="I76" s="343">
        <f>'[6]11'!I76</f>
        <v>67</v>
      </c>
      <c r="J76" s="343">
        <f>'[6]11'!J76</f>
        <v>64</v>
      </c>
      <c r="K76" s="343">
        <f>'[6]11'!K76</f>
        <v>3</v>
      </c>
      <c r="L76" s="343">
        <f>'[6]11'!L76</f>
        <v>0</v>
      </c>
      <c r="M76" s="343">
        <f>'[6]11'!M76</f>
        <v>0</v>
      </c>
      <c r="N76" s="343">
        <f>'[6]11'!N76</f>
        <v>0</v>
      </c>
      <c r="O76" s="343">
        <f>'[6]11'!O76</f>
        <v>0</v>
      </c>
      <c r="P76" s="343">
        <f>'[6]11'!P76</f>
        <v>67</v>
      </c>
      <c r="Q76" s="343">
        <f>'[6]11'!Q76</f>
        <v>25</v>
      </c>
      <c r="R76" s="343">
        <f>'[6]11'!R76</f>
        <v>0</v>
      </c>
      <c r="S76" s="343">
        <f>'[6]11'!S76</f>
        <v>2</v>
      </c>
      <c r="T76" s="343">
        <f>'[6]11'!T76</f>
        <v>28</v>
      </c>
      <c r="U76" s="343">
        <f>'[6]11'!U76</f>
        <v>12</v>
      </c>
      <c r="V76" s="203" t="str">
        <f>IF(G76+H76=I76+L76,"Đúng","Sai")</f>
        <v>Đúng</v>
      </c>
    </row>
    <row r="77" spans="1:22" s="205" customFormat="1" ht="14.25" customHeight="1">
      <c r="A77" s="44" t="s">
        <v>262</v>
      </c>
      <c r="B77" s="342" t="str">
        <f>'[6]11'!B77</f>
        <v>Vĩnh Phúc</v>
      </c>
      <c r="C77" s="343">
        <f>'[6]11'!C77</f>
        <v>47</v>
      </c>
      <c r="D77" s="343">
        <f>'[6]11'!D77</f>
        <v>2</v>
      </c>
      <c r="E77" s="343">
        <f>'[6]11'!E77</f>
        <v>45</v>
      </c>
      <c r="F77" s="343">
        <f>'[6]11'!F77</f>
        <v>47</v>
      </c>
      <c r="G77" s="343">
        <f>'[6]11'!G77</f>
        <v>2</v>
      </c>
      <c r="H77" s="343">
        <f>'[6]11'!H77</f>
        <v>45</v>
      </c>
      <c r="I77" s="343">
        <f>'[6]11'!I77</f>
        <v>24</v>
      </c>
      <c r="J77" s="343">
        <f>'[6]11'!J77</f>
        <v>17</v>
      </c>
      <c r="K77" s="343">
        <f>'[6]11'!K77</f>
        <v>7</v>
      </c>
      <c r="L77" s="343">
        <f>'[6]11'!L77</f>
        <v>23</v>
      </c>
      <c r="M77" s="343">
        <f>'[6]11'!M77</f>
        <v>1</v>
      </c>
      <c r="N77" s="343">
        <f>'[6]11'!N77</f>
        <v>22</v>
      </c>
      <c r="O77" s="343">
        <f>'[6]11'!O77</f>
        <v>0</v>
      </c>
      <c r="P77" s="343">
        <f>'[6]11'!P77</f>
        <v>24</v>
      </c>
      <c r="Q77" s="343">
        <f>'[6]11'!Q77</f>
        <v>5</v>
      </c>
      <c r="R77" s="343">
        <f>'[6]11'!R77</f>
        <v>2</v>
      </c>
      <c r="S77" s="343">
        <f>'[6]11'!S77</f>
        <v>2</v>
      </c>
      <c r="T77" s="343">
        <f>'[6]11'!T77</f>
        <v>11</v>
      </c>
      <c r="U77" s="343">
        <f>'[6]11'!U77</f>
        <v>4</v>
      </c>
      <c r="V77" s="203" t="str">
        <f>IF(G77+H77=I77+L77,"Đúng","Sai")</f>
        <v>Đúng</v>
      </c>
    </row>
    <row r="78" spans="1:22" s="205" customFormat="1" ht="14.25" customHeight="1">
      <c r="A78" s="44" t="s">
        <v>263</v>
      </c>
      <c r="B78" s="342" t="str">
        <f>'[6]11'!B78</f>
        <v>Yên Bái</v>
      </c>
      <c r="C78" s="343">
        <f>'[6]11'!C78</f>
        <v>12</v>
      </c>
      <c r="D78" s="343">
        <f>'[6]11'!D78</f>
        <v>1</v>
      </c>
      <c r="E78" s="343">
        <f>'[6]11'!E78</f>
        <v>11</v>
      </c>
      <c r="F78" s="343">
        <f>'[6]11'!F78</f>
        <v>12</v>
      </c>
      <c r="G78" s="343">
        <f>'[6]11'!G78</f>
        <v>1</v>
      </c>
      <c r="H78" s="343">
        <f>'[6]11'!H78</f>
        <v>11</v>
      </c>
      <c r="I78" s="343">
        <f>'[6]11'!I78</f>
        <v>12</v>
      </c>
      <c r="J78" s="343">
        <f>'[6]11'!J78</f>
        <v>9</v>
      </c>
      <c r="K78" s="343">
        <f>'[6]11'!K78</f>
        <v>3</v>
      </c>
      <c r="L78" s="343">
        <f>'[6]11'!L78</f>
        <v>0</v>
      </c>
      <c r="M78" s="343">
        <f>'[6]11'!M78</f>
        <v>0</v>
      </c>
      <c r="N78" s="343">
        <f>'[6]11'!N78</f>
        <v>0</v>
      </c>
      <c r="O78" s="343">
        <f>'[6]11'!O78</f>
        <v>0</v>
      </c>
      <c r="P78" s="343">
        <f>'[6]11'!P78</f>
        <v>12</v>
      </c>
      <c r="Q78" s="343">
        <f>'[6]11'!Q78</f>
        <v>4</v>
      </c>
      <c r="R78" s="343">
        <f>'[6]11'!R78</f>
        <v>3</v>
      </c>
      <c r="S78" s="343">
        <f>'[6]11'!S78</f>
        <v>1</v>
      </c>
      <c r="T78" s="343">
        <f>'[6]11'!T78</f>
        <v>2</v>
      </c>
      <c r="U78" s="343">
        <f>'[6]11'!U78</f>
        <v>2</v>
      </c>
      <c r="V78" s="203" t="str">
        <f>IF(G78+H78=I78+L78,"Đúng","Sai")</f>
        <v>Đúng</v>
      </c>
    </row>
    <row r="79" spans="16:21" ht="15.75" customHeight="1">
      <c r="P79" s="453" t="str">
        <f>'[6]TT'!B8</f>
        <v>Hà Nội, ngày 7 tháng 6 năm 2017</v>
      </c>
      <c r="Q79" s="453"/>
      <c r="R79" s="453"/>
      <c r="S79" s="453"/>
      <c r="T79" s="453"/>
      <c r="U79" s="453"/>
    </row>
    <row r="80" spans="1:19" ht="15.75" customHeight="1">
      <c r="A80" s="150"/>
      <c r="B80" s="398" t="s">
        <v>363</v>
      </c>
      <c r="C80" s="398"/>
      <c r="D80" s="398"/>
      <c r="E80" s="150"/>
      <c r="F80" s="150"/>
      <c r="G80" s="150"/>
      <c r="H80" s="150"/>
      <c r="P80" s="446" t="str">
        <f>'[6]TT'!B5</f>
        <v>GIÁM ĐỐC</v>
      </c>
      <c r="Q80" s="446"/>
      <c r="R80" s="446"/>
      <c r="S80" s="216"/>
    </row>
    <row r="81" spans="2:19" ht="15.75" customHeight="1">
      <c r="B81" s="137"/>
      <c r="C81" s="137"/>
      <c r="D81" s="137"/>
      <c r="E81" s="150"/>
      <c r="P81" s="446"/>
      <c r="Q81" s="446"/>
      <c r="R81" s="446"/>
      <c r="S81" s="216"/>
    </row>
    <row r="82" spans="2:19" ht="15.75">
      <c r="B82" s="137"/>
      <c r="C82" s="137"/>
      <c r="D82" s="137"/>
      <c r="E82" s="150"/>
      <c r="P82" s="137"/>
      <c r="Q82" s="137"/>
      <c r="R82" s="137"/>
      <c r="S82" s="216"/>
    </row>
    <row r="83" spans="2:19" ht="15.75">
      <c r="B83" s="137"/>
      <c r="C83" s="137"/>
      <c r="D83" s="137"/>
      <c r="E83" s="150"/>
      <c r="P83" s="137"/>
      <c r="Q83" s="137"/>
      <c r="R83" s="137"/>
      <c r="S83" s="216"/>
    </row>
    <row r="84" spans="2:19" ht="15.75">
      <c r="B84" s="137"/>
      <c r="C84" s="137"/>
      <c r="D84" s="137"/>
      <c r="E84" s="150"/>
      <c r="P84" s="137"/>
      <c r="Q84" s="137"/>
      <c r="R84" s="137"/>
      <c r="S84" s="216"/>
    </row>
    <row r="85" spans="2:19" ht="15.75">
      <c r="B85" s="137"/>
      <c r="C85" s="137"/>
      <c r="D85" s="137"/>
      <c r="E85" s="150"/>
      <c r="P85" s="137"/>
      <c r="Q85" s="137"/>
      <c r="R85" s="137"/>
      <c r="S85" s="216"/>
    </row>
    <row r="86" spans="2:19" ht="15.75">
      <c r="B86" s="137"/>
      <c r="C86" s="137"/>
      <c r="D86" s="137"/>
      <c r="E86" s="150"/>
      <c r="P86" s="137"/>
      <c r="Q86" s="137"/>
      <c r="R86" s="137"/>
      <c r="S86" s="216"/>
    </row>
    <row r="87" spans="2:19" ht="15.75" customHeight="1">
      <c r="B87" s="398" t="str">
        <f>'[6]TT'!B7</f>
        <v>Đinh Nam Hải</v>
      </c>
      <c r="C87" s="398"/>
      <c r="D87" s="398"/>
      <c r="E87" s="150"/>
      <c r="P87" s="446" t="str">
        <f>'[6]TT'!B6</f>
        <v>Lê Anh Tuấn</v>
      </c>
      <c r="Q87" s="446"/>
      <c r="R87" s="446"/>
      <c r="S87" s="216"/>
    </row>
    <row r="88" spans="4:12" ht="15.75">
      <c r="D88" s="150"/>
      <c r="E88" s="150"/>
      <c r="I88" s="216"/>
      <c r="J88" s="216"/>
      <c r="K88" s="216"/>
      <c r="L88" s="216"/>
    </row>
  </sheetData>
  <sheetProtection/>
  <mergeCells count="46">
    <mergeCell ref="B1:G1"/>
    <mergeCell ref="B2:G2"/>
    <mergeCell ref="A3:U4"/>
    <mergeCell ref="A5:U5"/>
    <mergeCell ref="A6:U6"/>
    <mergeCell ref="P7:U7"/>
    <mergeCell ref="A8:A13"/>
    <mergeCell ref="B8:B13"/>
    <mergeCell ref="C8:E10"/>
    <mergeCell ref="F8:O8"/>
    <mergeCell ref="P8:U8"/>
    <mergeCell ref="F9:H10"/>
    <mergeCell ref="I9:O9"/>
    <mergeCell ref="P9:P13"/>
    <mergeCell ref="Q9:U9"/>
    <mergeCell ref="I10:K10"/>
    <mergeCell ref="L10:O10"/>
    <mergeCell ref="Q10:Q13"/>
    <mergeCell ref="R10:R13"/>
    <mergeCell ref="S10:S13"/>
    <mergeCell ref="T10:T13"/>
    <mergeCell ref="U10:U13"/>
    <mergeCell ref="L11:L13"/>
    <mergeCell ref="M11:O11"/>
    <mergeCell ref="M12:M13"/>
    <mergeCell ref="N12:N13"/>
    <mergeCell ref="C11:C13"/>
    <mergeCell ref="D11:E11"/>
    <mergeCell ref="F11:F13"/>
    <mergeCell ref="G11:H11"/>
    <mergeCell ref="I11:I13"/>
    <mergeCell ref="J11:K11"/>
    <mergeCell ref="G12:G13"/>
    <mergeCell ref="H12:H13"/>
    <mergeCell ref="J12:J13"/>
    <mergeCell ref="K12:K13"/>
    <mergeCell ref="P81:R81"/>
    <mergeCell ref="B87:D87"/>
    <mergeCell ref="P87:R87"/>
    <mergeCell ref="O12:O13"/>
    <mergeCell ref="A14:B14"/>
    <mergeCell ref="V14:X14"/>
    <mergeCell ref="A15:B15"/>
    <mergeCell ref="P79:U79"/>
    <mergeCell ref="B80:D80"/>
    <mergeCell ref="P80:R80"/>
  </mergeCells>
  <printOptions/>
  <pageMargins left="0.35433070866141736" right="0.31496062992125984" top="0.5118110236220472" bottom="0.5118110236220472" header="0.3937007874015748" footer="0.2755905511811024"/>
  <pageSetup horizontalDpi="600" verticalDpi="600" orientation="landscape" paperSize="9" r:id="rId2"/>
  <headerFooter>
    <oddFooter>&amp;C&amp;P</oddFooter>
  </headerFooter>
  <drawing r:id="rId1"/>
</worksheet>
</file>

<file path=xl/worksheets/sheet7.xml><?xml version="1.0" encoding="utf-8"?>
<worksheet xmlns="http://schemas.openxmlformats.org/spreadsheetml/2006/main" xmlns:r="http://schemas.openxmlformats.org/officeDocument/2006/relationships">
  <sheetPr>
    <tabColor rgb="FF002060"/>
  </sheetPr>
  <dimension ref="A1:U88"/>
  <sheetViews>
    <sheetView view="pageBreakPreview" zoomScaleSheetLayoutView="100" workbookViewId="0" topLeftCell="A14">
      <selection activeCell="B16" sqref="B16:U78"/>
    </sheetView>
  </sheetViews>
  <sheetFormatPr defaultColWidth="9.00390625" defaultRowHeight="15.75"/>
  <cols>
    <col min="1" max="1" width="4.125" style="58" customWidth="1"/>
    <col min="2" max="2" width="11.75390625" style="58" customWidth="1"/>
    <col min="3" max="5" width="5.375" style="58" customWidth="1"/>
    <col min="6" max="8" width="5.625" style="58" customWidth="1"/>
    <col min="9" max="11" width="6.25390625" style="58" customWidth="1"/>
    <col min="12" max="21" width="6.50390625" style="58" customWidth="1"/>
    <col min="22" max="16384" width="9.00390625" style="58" customWidth="1"/>
  </cols>
  <sheetData>
    <row r="1" spans="1:8" ht="20.25" customHeight="1">
      <c r="A1" s="440" t="s">
        <v>374</v>
      </c>
      <c r="B1" s="440"/>
      <c r="C1" s="440"/>
      <c r="D1" s="440"/>
      <c r="E1" s="440"/>
      <c r="F1" s="440"/>
      <c r="G1" s="440"/>
      <c r="H1" s="440"/>
    </row>
    <row r="2" spans="1:8" ht="33" customHeight="1">
      <c r="A2" s="441" t="s">
        <v>375</v>
      </c>
      <c r="B2" s="441"/>
      <c r="C2" s="441"/>
      <c r="D2" s="441"/>
      <c r="E2" s="441"/>
      <c r="F2" s="441"/>
      <c r="G2" s="441"/>
      <c r="H2" s="441"/>
    </row>
    <row r="3" spans="1:21" ht="12" customHeight="1">
      <c r="A3" s="505" t="s">
        <v>394</v>
      </c>
      <c r="B3" s="505"/>
      <c r="C3" s="505"/>
      <c r="D3" s="505"/>
      <c r="E3" s="505"/>
      <c r="F3" s="505"/>
      <c r="G3" s="505"/>
      <c r="H3" s="505"/>
      <c r="I3" s="505"/>
      <c r="J3" s="505"/>
      <c r="K3" s="505"/>
      <c r="L3" s="505"/>
      <c r="M3" s="505"/>
      <c r="N3" s="505"/>
      <c r="O3" s="505"/>
      <c r="P3" s="505"/>
      <c r="Q3" s="505"/>
      <c r="R3" s="505"/>
      <c r="S3" s="505"/>
      <c r="T3" s="505"/>
      <c r="U3" s="505"/>
    </row>
    <row r="4" spans="1:21" ht="27.75" customHeight="1">
      <c r="A4" s="505"/>
      <c r="B4" s="505"/>
      <c r="C4" s="505"/>
      <c r="D4" s="505"/>
      <c r="E4" s="505"/>
      <c r="F4" s="505"/>
      <c r="G4" s="505"/>
      <c r="H4" s="505"/>
      <c r="I4" s="505"/>
      <c r="J4" s="505"/>
      <c r="K4" s="505"/>
      <c r="L4" s="505"/>
      <c r="M4" s="505"/>
      <c r="N4" s="505"/>
      <c r="O4" s="505"/>
      <c r="P4" s="505"/>
      <c r="Q4" s="505"/>
      <c r="R4" s="505"/>
      <c r="S4" s="505"/>
      <c r="T4" s="505"/>
      <c r="U4" s="505"/>
    </row>
    <row r="5" spans="1:21" ht="18.75" customHeight="1">
      <c r="A5" s="506" t="str">
        <f>'[6]TT'!B3</f>
        <v>09 tháng năm 2017</v>
      </c>
      <c r="B5" s="507"/>
      <c r="C5" s="507"/>
      <c r="D5" s="507"/>
      <c r="E5" s="507"/>
      <c r="F5" s="507"/>
      <c r="G5" s="507"/>
      <c r="H5" s="507"/>
      <c r="I5" s="507"/>
      <c r="J5" s="507"/>
      <c r="K5" s="507"/>
      <c r="L5" s="507"/>
      <c r="M5" s="507"/>
      <c r="N5" s="507"/>
      <c r="O5" s="507"/>
      <c r="P5" s="507"/>
      <c r="Q5" s="507"/>
      <c r="R5" s="507"/>
      <c r="S5" s="507"/>
      <c r="T5" s="507"/>
      <c r="U5" s="507"/>
    </row>
    <row r="6" spans="1:21" ht="40.5" customHeight="1">
      <c r="A6" s="508" t="str">
        <f>'[6]TT'!B4</f>
        <v>(Ban hành kèm theo Báo cáo số          /BC-TKDLCT ngày   tháng   năm 2017 của Trung tâm Thống kê, Quản lý dữ liệu và Ứng dụng công nghệ thông tin)</v>
      </c>
      <c r="B6" s="508"/>
      <c r="C6" s="508"/>
      <c r="D6" s="508"/>
      <c r="E6" s="508"/>
      <c r="F6" s="508"/>
      <c r="G6" s="508"/>
      <c r="H6" s="508"/>
      <c r="I6" s="508"/>
      <c r="J6" s="508"/>
      <c r="K6" s="508"/>
      <c r="L6" s="508"/>
      <c r="M6" s="508"/>
      <c r="N6" s="508"/>
      <c r="O6" s="508"/>
      <c r="P6" s="508"/>
      <c r="Q6" s="508"/>
      <c r="R6" s="508"/>
      <c r="S6" s="508"/>
      <c r="T6" s="508"/>
      <c r="U6" s="508"/>
    </row>
    <row r="7" spans="1:21" ht="15" customHeight="1">
      <c r="A7" s="208"/>
      <c r="B7" s="208"/>
      <c r="C7" s="208"/>
      <c r="D7" s="208"/>
      <c r="E7" s="208"/>
      <c r="F7" s="208"/>
      <c r="G7" s="208"/>
      <c r="H7" s="208"/>
      <c r="I7" s="208"/>
      <c r="J7" s="208"/>
      <c r="K7" s="208"/>
      <c r="L7" s="208"/>
      <c r="M7" s="208"/>
      <c r="N7" s="208"/>
      <c r="O7" s="208"/>
      <c r="P7" s="509" t="s">
        <v>126</v>
      </c>
      <c r="Q7" s="509"/>
      <c r="R7" s="509"/>
      <c r="S7" s="509"/>
      <c r="T7" s="509"/>
      <c r="U7" s="509"/>
    </row>
    <row r="8" spans="1:21" ht="19.5" customHeight="1">
      <c r="A8" s="495" t="s">
        <v>58</v>
      </c>
      <c r="B8" s="496" t="s">
        <v>32</v>
      </c>
      <c r="C8" s="483" t="s">
        <v>127</v>
      </c>
      <c r="D8" s="484"/>
      <c r="E8" s="497"/>
      <c r="F8" s="487" t="s">
        <v>128</v>
      </c>
      <c r="G8" s="494"/>
      <c r="H8" s="494"/>
      <c r="I8" s="494"/>
      <c r="J8" s="494"/>
      <c r="K8" s="494"/>
      <c r="L8" s="494"/>
      <c r="M8" s="494"/>
      <c r="N8" s="494"/>
      <c r="O8" s="488"/>
      <c r="P8" s="478" t="s">
        <v>129</v>
      </c>
      <c r="Q8" s="478"/>
      <c r="R8" s="478"/>
      <c r="S8" s="478"/>
      <c r="T8" s="478"/>
      <c r="U8" s="478"/>
    </row>
    <row r="9" spans="1:21" ht="15.75" customHeight="1">
      <c r="A9" s="495"/>
      <c r="B9" s="496"/>
      <c r="C9" s="489"/>
      <c r="D9" s="498"/>
      <c r="E9" s="499"/>
      <c r="F9" s="483" t="s">
        <v>102</v>
      </c>
      <c r="G9" s="484"/>
      <c r="H9" s="497"/>
      <c r="I9" s="478" t="s">
        <v>103</v>
      </c>
      <c r="J9" s="478"/>
      <c r="K9" s="478"/>
      <c r="L9" s="478"/>
      <c r="M9" s="478"/>
      <c r="N9" s="478"/>
      <c r="O9" s="478"/>
      <c r="P9" s="480" t="s">
        <v>130</v>
      </c>
      <c r="Q9" s="502" t="s">
        <v>7</v>
      </c>
      <c r="R9" s="503"/>
      <c r="S9" s="503"/>
      <c r="T9" s="503"/>
      <c r="U9" s="504"/>
    </row>
    <row r="10" spans="1:21" ht="27.75" customHeight="1">
      <c r="A10" s="495"/>
      <c r="B10" s="496"/>
      <c r="C10" s="490"/>
      <c r="D10" s="500"/>
      <c r="E10" s="501"/>
      <c r="F10" s="490"/>
      <c r="G10" s="500"/>
      <c r="H10" s="501"/>
      <c r="I10" s="478" t="s">
        <v>104</v>
      </c>
      <c r="J10" s="478"/>
      <c r="K10" s="478"/>
      <c r="L10" s="478" t="s">
        <v>105</v>
      </c>
      <c r="M10" s="478"/>
      <c r="N10" s="478"/>
      <c r="O10" s="478"/>
      <c r="P10" s="481"/>
      <c r="Q10" s="480" t="s">
        <v>106</v>
      </c>
      <c r="R10" s="480" t="s">
        <v>131</v>
      </c>
      <c r="S10" s="480" t="s">
        <v>132</v>
      </c>
      <c r="T10" s="480" t="s">
        <v>133</v>
      </c>
      <c r="U10" s="480" t="s">
        <v>134</v>
      </c>
    </row>
    <row r="11" spans="1:21" ht="15.75" customHeight="1">
      <c r="A11" s="495"/>
      <c r="B11" s="496"/>
      <c r="C11" s="480" t="s">
        <v>135</v>
      </c>
      <c r="D11" s="483" t="s">
        <v>7</v>
      </c>
      <c r="E11" s="484"/>
      <c r="F11" s="480" t="s">
        <v>136</v>
      </c>
      <c r="G11" s="487" t="s">
        <v>7</v>
      </c>
      <c r="H11" s="488"/>
      <c r="I11" s="480" t="s">
        <v>137</v>
      </c>
      <c r="J11" s="487" t="s">
        <v>7</v>
      </c>
      <c r="K11" s="484"/>
      <c r="L11" s="480" t="s">
        <v>136</v>
      </c>
      <c r="M11" s="487" t="s">
        <v>7</v>
      </c>
      <c r="N11" s="494"/>
      <c r="O11" s="488"/>
      <c r="P11" s="481"/>
      <c r="Q11" s="481"/>
      <c r="R11" s="485"/>
      <c r="S11" s="492"/>
      <c r="T11" s="481"/>
      <c r="U11" s="481"/>
    </row>
    <row r="12" spans="1:21" ht="15" customHeight="1">
      <c r="A12" s="495"/>
      <c r="B12" s="496"/>
      <c r="C12" s="481"/>
      <c r="D12" s="480" t="s">
        <v>138</v>
      </c>
      <c r="E12" s="480" t="s">
        <v>139</v>
      </c>
      <c r="F12" s="485"/>
      <c r="G12" s="489" t="s">
        <v>140</v>
      </c>
      <c r="H12" s="481" t="s">
        <v>141</v>
      </c>
      <c r="I12" s="485"/>
      <c r="J12" s="481" t="s">
        <v>142</v>
      </c>
      <c r="K12" s="478" t="s">
        <v>143</v>
      </c>
      <c r="L12" s="481"/>
      <c r="M12" s="478" t="s">
        <v>144</v>
      </c>
      <c r="N12" s="478" t="s">
        <v>145</v>
      </c>
      <c r="O12" s="478" t="s">
        <v>146</v>
      </c>
      <c r="P12" s="481"/>
      <c r="Q12" s="481"/>
      <c r="R12" s="485"/>
      <c r="S12" s="492"/>
      <c r="T12" s="481"/>
      <c r="U12" s="481"/>
    </row>
    <row r="13" spans="1:21" ht="90.75" customHeight="1">
      <c r="A13" s="495"/>
      <c r="B13" s="496"/>
      <c r="C13" s="482"/>
      <c r="D13" s="482"/>
      <c r="E13" s="482"/>
      <c r="F13" s="486"/>
      <c r="G13" s="490"/>
      <c r="H13" s="482"/>
      <c r="I13" s="486"/>
      <c r="J13" s="482"/>
      <c r="K13" s="491"/>
      <c r="L13" s="482"/>
      <c r="M13" s="478"/>
      <c r="N13" s="478"/>
      <c r="O13" s="478"/>
      <c r="P13" s="482"/>
      <c r="Q13" s="482"/>
      <c r="R13" s="486"/>
      <c r="S13" s="493"/>
      <c r="T13" s="482"/>
      <c r="U13" s="482"/>
    </row>
    <row r="14" spans="1:21" ht="15.75">
      <c r="A14" s="479" t="s">
        <v>119</v>
      </c>
      <c r="B14" s="479"/>
      <c r="C14" s="209">
        <v>1</v>
      </c>
      <c r="D14" s="344">
        <v>2</v>
      </c>
      <c r="E14" s="209">
        <v>3</v>
      </c>
      <c r="F14" s="344">
        <v>4</v>
      </c>
      <c r="G14" s="209">
        <v>5</v>
      </c>
      <c r="H14" s="344">
        <v>6</v>
      </c>
      <c r="I14" s="209">
        <v>7</v>
      </c>
      <c r="J14" s="344">
        <v>8</v>
      </c>
      <c r="K14" s="209">
        <v>9</v>
      </c>
      <c r="L14" s="344">
        <v>10</v>
      </c>
      <c r="M14" s="209">
        <v>11</v>
      </c>
      <c r="N14" s="344">
        <v>12</v>
      </c>
      <c r="O14" s="209">
        <v>13</v>
      </c>
      <c r="P14" s="344">
        <v>14</v>
      </c>
      <c r="Q14" s="209">
        <v>15</v>
      </c>
      <c r="R14" s="344">
        <v>16</v>
      </c>
      <c r="S14" s="209">
        <v>17</v>
      </c>
      <c r="T14" s="344">
        <v>18</v>
      </c>
      <c r="U14" s="209">
        <v>19</v>
      </c>
    </row>
    <row r="15" spans="1:21" s="210" customFormat="1" ht="15.75" customHeight="1">
      <c r="A15" s="475" t="s">
        <v>18</v>
      </c>
      <c r="B15" s="476"/>
      <c r="C15" s="341">
        <f>SUM(C16:C78)</f>
        <v>443</v>
      </c>
      <c r="D15" s="341">
        <f aca="true" t="shared" si="0" ref="D15:U15">SUM(D16:D78)</f>
        <v>26</v>
      </c>
      <c r="E15" s="341">
        <f t="shared" si="0"/>
        <v>417</v>
      </c>
      <c r="F15" s="341">
        <f t="shared" si="0"/>
        <v>329</v>
      </c>
      <c r="G15" s="341">
        <f t="shared" si="0"/>
        <v>26</v>
      </c>
      <c r="H15" s="341">
        <f t="shared" si="0"/>
        <v>303</v>
      </c>
      <c r="I15" s="341">
        <f t="shared" si="0"/>
        <v>232</v>
      </c>
      <c r="J15" s="341">
        <f t="shared" si="0"/>
        <v>143</v>
      </c>
      <c r="K15" s="341">
        <f t="shared" si="0"/>
        <v>89</v>
      </c>
      <c r="L15" s="341">
        <f t="shared" si="0"/>
        <v>97</v>
      </c>
      <c r="M15" s="341">
        <f t="shared" si="0"/>
        <v>24</v>
      </c>
      <c r="N15" s="341">
        <f t="shared" si="0"/>
        <v>73</v>
      </c>
      <c r="O15" s="341">
        <f t="shared" si="0"/>
        <v>0</v>
      </c>
      <c r="P15" s="341">
        <f t="shared" si="0"/>
        <v>232</v>
      </c>
      <c r="Q15" s="341">
        <f t="shared" si="0"/>
        <v>39</v>
      </c>
      <c r="R15" s="341">
        <f t="shared" si="0"/>
        <v>4</v>
      </c>
      <c r="S15" s="341">
        <f t="shared" si="0"/>
        <v>11</v>
      </c>
      <c r="T15" s="341">
        <f t="shared" si="0"/>
        <v>136</v>
      </c>
      <c r="U15" s="341">
        <f t="shared" si="0"/>
        <v>42</v>
      </c>
    </row>
    <row r="16" spans="1:21" s="210" customFormat="1" ht="15.75" customHeight="1">
      <c r="A16" s="211">
        <v>1</v>
      </c>
      <c r="B16" s="345" t="str">
        <f>'[6]12'!B16</f>
        <v>An Giang</v>
      </c>
      <c r="C16" s="343">
        <f>'[6]12'!C16</f>
        <v>0</v>
      </c>
      <c r="D16" s="343">
        <f>'[6]12'!D16</f>
        <v>0</v>
      </c>
      <c r="E16" s="343">
        <f>'[6]12'!E16</f>
        <v>0</v>
      </c>
      <c r="F16" s="343">
        <f>'[6]12'!F16</f>
        <v>0</v>
      </c>
      <c r="G16" s="343">
        <f>'[6]12'!G16</f>
        <v>0</v>
      </c>
      <c r="H16" s="343">
        <f>'[6]12'!H16</f>
        <v>0</v>
      </c>
      <c r="I16" s="343">
        <f>'[6]12'!I16</f>
        <v>0</v>
      </c>
      <c r="J16" s="343">
        <f>'[6]12'!J16</f>
        <v>0</v>
      </c>
      <c r="K16" s="343">
        <f>'[6]12'!K16</f>
        <v>0</v>
      </c>
      <c r="L16" s="343">
        <f>'[6]12'!L16</f>
        <v>0</v>
      </c>
      <c r="M16" s="343">
        <f>'[6]12'!M16</f>
        <v>0</v>
      </c>
      <c r="N16" s="343">
        <f>'[6]12'!N16</f>
        <v>0</v>
      </c>
      <c r="O16" s="343">
        <f>'[6]12'!O16</f>
        <v>0</v>
      </c>
      <c r="P16" s="343">
        <f>'[6]12'!P16</f>
        <v>0</v>
      </c>
      <c r="Q16" s="343">
        <f>'[6]12'!Q16</f>
        <v>0</v>
      </c>
      <c r="R16" s="343">
        <f>'[6]12'!R16</f>
        <v>0</v>
      </c>
      <c r="S16" s="343">
        <f>'[6]12'!S16</f>
        <v>0</v>
      </c>
      <c r="T16" s="343">
        <f>'[6]12'!T16</f>
        <v>0</v>
      </c>
      <c r="U16" s="343">
        <f>'[6]12'!U16</f>
        <v>0</v>
      </c>
    </row>
    <row r="17" spans="1:21" s="210" customFormat="1" ht="15.75" customHeight="1">
      <c r="A17" s="211">
        <v>2</v>
      </c>
      <c r="B17" s="345" t="str">
        <f>'[6]12'!B17</f>
        <v>Bạc Liêu</v>
      </c>
      <c r="C17" s="343">
        <f>'[6]12'!C17</f>
        <v>2</v>
      </c>
      <c r="D17" s="343">
        <f>'[6]12'!D17</f>
        <v>0</v>
      </c>
      <c r="E17" s="343">
        <f>'[6]12'!E17</f>
        <v>2</v>
      </c>
      <c r="F17" s="343">
        <f>'[6]12'!F17</f>
        <v>2</v>
      </c>
      <c r="G17" s="343">
        <f>'[6]12'!G17</f>
        <v>0</v>
      </c>
      <c r="H17" s="343">
        <f>'[6]12'!H17</f>
        <v>2</v>
      </c>
      <c r="I17" s="343">
        <f>'[6]12'!I17</f>
        <v>2</v>
      </c>
      <c r="J17" s="343">
        <f>'[6]12'!J17</f>
        <v>1</v>
      </c>
      <c r="K17" s="343">
        <f>'[6]12'!K17</f>
        <v>1</v>
      </c>
      <c r="L17" s="343">
        <f>'[6]12'!L17</f>
        <v>0</v>
      </c>
      <c r="M17" s="343">
        <f>'[6]12'!M17</f>
        <v>0</v>
      </c>
      <c r="N17" s="343">
        <f>'[6]12'!N17</f>
        <v>0</v>
      </c>
      <c r="O17" s="343">
        <f>'[6]12'!O17</f>
        <v>0</v>
      </c>
      <c r="P17" s="343">
        <f>'[6]12'!P17</f>
        <v>2</v>
      </c>
      <c r="Q17" s="343">
        <f>'[6]12'!Q17</f>
        <v>0</v>
      </c>
      <c r="R17" s="343">
        <f>'[6]12'!R17</f>
        <v>0</v>
      </c>
      <c r="S17" s="343">
        <f>'[6]12'!S17</f>
        <v>0</v>
      </c>
      <c r="T17" s="343">
        <f>'[6]12'!T17</f>
        <v>2</v>
      </c>
      <c r="U17" s="343">
        <f>'[6]12'!U17</f>
        <v>0</v>
      </c>
    </row>
    <row r="18" spans="1:21" s="210" customFormat="1" ht="15.75" customHeight="1">
      <c r="A18" s="211">
        <v>3</v>
      </c>
      <c r="B18" s="345" t="str">
        <f>'[6]12'!B18</f>
        <v>Bắc Giang</v>
      </c>
      <c r="C18" s="343">
        <f>'[6]12'!C18</f>
        <v>4</v>
      </c>
      <c r="D18" s="343">
        <f>'[6]12'!D18</f>
        <v>1</v>
      </c>
      <c r="E18" s="343">
        <f>'[6]12'!E18</f>
        <v>3</v>
      </c>
      <c r="F18" s="343">
        <f>'[6]12'!F18</f>
        <v>4</v>
      </c>
      <c r="G18" s="343">
        <f>'[6]12'!G18</f>
        <v>1</v>
      </c>
      <c r="H18" s="343">
        <f>'[6]12'!H18</f>
        <v>3</v>
      </c>
      <c r="I18" s="343">
        <f>'[6]12'!I18</f>
        <v>4</v>
      </c>
      <c r="J18" s="343">
        <f>'[6]12'!J18</f>
        <v>3</v>
      </c>
      <c r="K18" s="343">
        <f>'[6]12'!K18</f>
        <v>1</v>
      </c>
      <c r="L18" s="343">
        <f>'[6]12'!L18</f>
        <v>0</v>
      </c>
      <c r="M18" s="343">
        <f>'[6]12'!M18</f>
        <v>0</v>
      </c>
      <c r="N18" s="343">
        <f>'[6]12'!N18</f>
        <v>0</v>
      </c>
      <c r="O18" s="343">
        <f>'[6]12'!O18</f>
        <v>0</v>
      </c>
      <c r="P18" s="343">
        <f>'[6]12'!P18</f>
        <v>4</v>
      </c>
      <c r="Q18" s="343">
        <f>'[6]12'!Q18</f>
        <v>1</v>
      </c>
      <c r="R18" s="343">
        <f>'[6]12'!R18</f>
        <v>0</v>
      </c>
      <c r="S18" s="343">
        <f>'[6]12'!S18</f>
        <v>0</v>
      </c>
      <c r="T18" s="343">
        <f>'[6]12'!T18</f>
        <v>2</v>
      </c>
      <c r="U18" s="343">
        <f>'[6]12'!U18</f>
        <v>1</v>
      </c>
    </row>
    <row r="19" spans="1:21" s="210" customFormat="1" ht="15.75" customHeight="1">
      <c r="A19" s="211">
        <v>4</v>
      </c>
      <c r="B19" s="345" t="str">
        <f>'[6]12'!B19</f>
        <v>Bắc Kạn</v>
      </c>
      <c r="C19" s="343">
        <f>'[6]12'!C19</f>
        <v>0</v>
      </c>
      <c r="D19" s="343">
        <f>'[6]12'!D19</f>
        <v>0</v>
      </c>
      <c r="E19" s="343">
        <f>'[6]12'!E19</f>
        <v>0</v>
      </c>
      <c r="F19" s="343">
        <f>'[6]12'!F19</f>
        <v>0</v>
      </c>
      <c r="G19" s="343">
        <f>'[6]12'!G19</f>
        <v>0</v>
      </c>
      <c r="H19" s="343">
        <f>'[6]12'!H19</f>
        <v>0</v>
      </c>
      <c r="I19" s="343">
        <f>'[6]12'!I19</f>
        <v>0</v>
      </c>
      <c r="J19" s="343">
        <f>'[6]12'!J19</f>
        <v>0</v>
      </c>
      <c r="K19" s="343">
        <f>'[6]12'!K19</f>
        <v>0</v>
      </c>
      <c r="L19" s="343">
        <f>'[6]12'!L19</f>
        <v>0</v>
      </c>
      <c r="M19" s="343">
        <f>'[6]12'!M19</f>
        <v>0</v>
      </c>
      <c r="N19" s="343">
        <f>'[6]12'!N19</f>
        <v>0</v>
      </c>
      <c r="O19" s="343">
        <f>'[6]12'!O19</f>
        <v>0</v>
      </c>
      <c r="P19" s="343">
        <f>'[6]12'!P19</f>
        <v>0</v>
      </c>
      <c r="Q19" s="343">
        <f>'[6]12'!Q19</f>
        <v>0</v>
      </c>
      <c r="R19" s="343">
        <f>'[6]12'!R19</f>
        <v>0</v>
      </c>
      <c r="S19" s="343">
        <f>'[6]12'!S19</f>
        <v>0</v>
      </c>
      <c r="T19" s="343">
        <f>'[6]12'!T19</f>
        <v>0</v>
      </c>
      <c r="U19" s="343">
        <f>'[6]12'!U19</f>
        <v>0</v>
      </c>
    </row>
    <row r="20" spans="1:21" s="210" customFormat="1" ht="15.75" customHeight="1">
      <c r="A20" s="211">
        <v>5</v>
      </c>
      <c r="B20" s="345" t="str">
        <f>'[6]12'!B20</f>
        <v>Bắc Ninh</v>
      </c>
      <c r="C20" s="343">
        <f>'[6]12'!C20</f>
        <v>30</v>
      </c>
      <c r="D20" s="343">
        <f>'[6]12'!D20</f>
        <v>0</v>
      </c>
      <c r="E20" s="343">
        <f>'[6]12'!E20</f>
        <v>30</v>
      </c>
      <c r="F20" s="343">
        <f>'[6]12'!F20</f>
        <v>10</v>
      </c>
      <c r="G20" s="343">
        <f>'[6]12'!G20</f>
        <v>0</v>
      </c>
      <c r="H20" s="343">
        <f>'[6]12'!H20</f>
        <v>10</v>
      </c>
      <c r="I20" s="343">
        <f>'[6]12'!I20</f>
        <v>5</v>
      </c>
      <c r="J20" s="343">
        <f>'[6]12'!J20</f>
        <v>4</v>
      </c>
      <c r="K20" s="343">
        <f>'[6]12'!K20</f>
        <v>1</v>
      </c>
      <c r="L20" s="343">
        <f>'[6]12'!L20</f>
        <v>5</v>
      </c>
      <c r="M20" s="343">
        <f>'[6]12'!M20</f>
        <v>0</v>
      </c>
      <c r="N20" s="343">
        <f>'[6]12'!N20</f>
        <v>5</v>
      </c>
      <c r="O20" s="343">
        <f>'[6]12'!O20</f>
        <v>0</v>
      </c>
      <c r="P20" s="343">
        <f>'[6]12'!P20</f>
        <v>5</v>
      </c>
      <c r="Q20" s="343">
        <f>'[6]12'!Q20</f>
        <v>0</v>
      </c>
      <c r="R20" s="343">
        <f>'[6]12'!R20</f>
        <v>0</v>
      </c>
      <c r="S20" s="343">
        <f>'[6]12'!S20</f>
        <v>0</v>
      </c>
      <c r="T20" s="343">
        <f>'[6]12'!T20</f>
        <v>4</v>
      </c>
      <c r="U20" s="343">
        <f>'[6]12'!U20</f>
        <v>1</v>
      </c>
    </row>
    <row r="21" spans="1:21" s="210" customFormat="1" ht="15.75" customHeight="1">
      <c r="A21" s="211">
        <v>6</v>
      </c>
      <c r="B21" s="345" t="str">
        <f>'[6]12'!B21</f>
        <v>Bến Tre</v>
      </c>
      <c r="C21" s="343">
        <f>'[6]12'!C21</f>
        <v>3</v>
      </c>
      <c r="D21" s="343">
        <f>'[6]12'!D21</f>
        <v>0</v>
      </c>
      <c r="E21" s="343">
        <f>'[6]12'!E21</f>
        <v>3</v>
      </c>
      <c r="F21" s="343">
        <f>'[6]12'!F21</f>
        <v>3</v>
      </c>
      <c r="G21" s="343">
        <f>'[6]12'!G21</f>
        <v>0</v>
      </c>
      <c r="H21" s="343">
        <f>'[6]12'!H21</f>
        <v>3</v>
      </c>
      <c r="I21" s="343">
        <f>'[6]12'!I21</f>
        <v>2</v>
      </c>
      <c r="J21" s="343">
        <f>'[6]12'!J21</f>
        <v>2</v>
      </c>
      <c r="K21" s="343">
        <f>'[6]12'!K21</f>
        <v>0</v>
      </c>
      <c r="L21" s="343">
        <f>'[6]12'!L21</f>
        <v>1</v>
      </c>
      <c r="M21" s="343">
        <f>'[6]12'!M21</f>
        <v>0</v>
      </c>
      <c r="N21" s="343">
        <f>'[6]12'!N21</f>
        <v>1</v>
      </c>
      <c r="O21" s="343">
        <f>'[6]12'!O21</f>
        <v>0</v>
      </c>
      <c r="P21" s="343">
        <f>'[6]12'!P21</f>
        <v>2</v>
      </c>
      <c r="Q21" s="343">
        <f>'[6]12'!Q21</f>
        <v>1</v>
      </c>
      <c r="R21" s="343">
        <f>'[6]12'!R21</f>
        <v>0</v>
      </c>
      <c r="S21" s="343">
        <f>'[6]12'!S21</f>
        <v>0</v>
      </c>
      <c r="T21" s="343">
        <f>'[6]12'!T21</f>
        <v>1</v>
      </c>
      <c r="U21" s="343">
        <f>'[6]12'!U21</f>
        <v>0</v>
      </c>
    </row>
    <row r="22" spans="1:21" s="210" customFormat="1" ht="15.75" customHeight="1">
      <c r="A22" s="211">
        <v>7</v>
      </c>
      <c r="B22" s="345" t="str">
        <f>'[6]12'!B22</f>
        <v>Bình Dương</v>
      </c>
      <c r="C22" s="343">
        <f>'[6]12'!C22</f>
        <v>8</v>
      </c>
      <c r="D22" s="343">
        <f>'[6]12'!D22</f>
        <v>1</v>
      </c>
      <c r="E22" s="343">
        <f>'[6]12'!E22</f>
        <v>7</v>
      </c>
      <c r="F22" s="343">
        <f>'[6]12'!F22</f>
        <v>8</v>
      </c>
      <c r="G22" s="343">
        <f>'[6]12'!G22</f>
        <v>1</v>
      </c>
      <c r="H22" s="343">
        <f>'[6]12'!H22</f>
        <v>7</v>
      </c>
      <c r="I22" s="343">
        <f>'[6]12'!I22</f>
        <v>8</v>
      </c>
      <c r="J22" s="343">
        <f>'[6]12'!J22</f>
        <v>6</v>
      </c>
      <c r="K22" s="343">
        <f>'[6]12'!K22</f>
        <v>2</v>
      </c>
      <c r="L22" s="343">
        <f>'[6]12'!L22</f>
        <v>0</v>
      </c>
      <c r="M22" s="343">
        <f>'[6]12'!M22</f>
        <v>0</v>
      </c>
      <c r="N22" s="343">
        <f>'[6]12'!N22</f>
        <v>0</v>
      </c>
      <c r="O22" s="343">
        <f>'[6]12'!O22</f>
        <v>0</v>
      </c>
      <c r="P22" s="343">
        <f>'[6]12'!P22</f>
        <v>8</v>
      </c>
      <c r="Q22" s="343">
        <f>'[6]12'!Q22</f>
        <v>2</v>
      </c>
      <c r="R22" s="343">
        <f>'[6]12'!R22</f>
        <v>0</v>
      </c>
      <c r="S22" s="343">
        <f>'[6]12'!S22</f>
        <v>0</v>
      </c>
      <c r="T22" s="343">
        <f>'[6]12'!T22</f>
        <v>5</v>
      </c>
      <c r="U22" s="343">
        <f>'[6]12'!U22</f>
        <v>1</v>
      </c>
    </row>
    <row r="23" spans="1:21" s="210" customFormat="1" ht="15.75" customHeight="1">
      <c r="A23" s="211">
        <v>8</v>
      </c>
      <c r="B23" s="345" t="str">
        <f>'[6]12'!B23</f>
        <v>Bình Định</v>
      </c>
      <c r="C23" s="343">
        <f>'[6]12'!C23</f>
        <v>5</v>
      </c>
      <c r="D23" s="343">
        <f>'[6]12'!D23</f>
        <v>1</v>
      </c>
      <c r="E23" s="343">
        <f>'[6]12'!E23</f>
        <v>4</v>
      </c>
      <c r="F23" s="343">
        <f>'[6]12'!F23</f>
        <v>5</v>
      </c>
      <c r="G23" s="343">
        <f>'[6]12'!G23</f>
        <v>1</v>
      </c>
      <c r="H23" s="343">
        <f>'[6]12'!H23</f>
        <v>4</v>
      </c>
      <c r="I23" s="343">
        <f>'[6]12'!I23</f>
        <v>1</v>
      </c>
      <c r="J23" s="343">
        <f>'[6]12'!J23</f>
        <v>1</v>
      </c>
      <c r="K23" s="343">
        <f>'[6]12'!K23</f>
        <v>0</v>
      </c>
      <c r="L23" s="343">
        <f>'[6]12'!L23</f>
        <v>4</v>
      </c>
      <c r="M23" s="343">
        <f>'[6]12'!M23</f>
        <v>1</v>
      </c>
      <c r="N23" s="343">
        <f>'[6]12'!N23</f>
        <v>3</v>
      </c>
      <c r="O23" s="343">
        <f>'[6]12'!O23</f>
        <v>0</v>
      </c>
      <c r="P23" s="343">
        <f>'[6]12'!P23</f>
        <v>1</v>
      </c>
      <c r="Q23" s="343">
        <f>'[6]12'!Q23</f>
        <v>0</v>
      </c>
      <c r="R23" s="343">
        <f>'[6]12'!R23</f>
        <v>0</v>
      </c>
      <c r="S23" s="343">
        <f>'[6]12'!S23</f>
        <v>1</v>
      </c>
      <c r="T23" s="343">
        <f>'[6]12'!T23</f>
        <v>0</v>
      </c>
      <c r="U23" s="343">
        <f>'[6]12'!U23</f>
        <v>0</v>
      </c>
    </row>
    <row r="24" spans="1:21" s="210" customFormat="1" ht="15.75" customHeight="1">
      <c r="A24" s="211">
        <v>9</v>
      </c>
      <c r="B24" s="345" t="str">
        <f>'[6]12'!B24</f>
        <v>Bình Phước</v>
      </c>
      <c r="C24" s="343">
        <f>'[6]12'!C24</f>
        <v>2</v>
      </c>
      <c r="D24" s="343">
        <f>'[6]12'!D24</f>
        <v>0</v>
      </c>
      <c r="E24" s="343">
        <f>'[6]12'!E24</f>
        <v>2</v>
      </c>
      <c r="F24" s="343">
        <f>'[6]12'!F24</f>
        <v>2</v>
      </c>
      <c r="G24" s="343">
        <f>'[6]12'!G24</f>
        <v>0</v>
      </c>
      <c r="H24" s="343">
        <f>'[6]12'!H24</f>
        <v>2</v>
      </c>
      <c r="I24" s="343">
        <f>'[6]12'!I24</f>
        <v>2</v>
      </c>
      <c r="J24" s="343">
        <f>'[6]12'!J24</f>
        <v>1</v>
      </c>
      <c r="K24" s="343">
        <f>'[6]12'!K24</f>
        <v>1</v>
      </c>
      <c r="L24" s="343">
        <f>'[6]12'!L24</f>
        <v>0</v>
      </c>
      <c r="M24" s="343">
        <f>'[6]12'!M24</f>
        <v>0</v>
      </c>
      <c r="N24" s="343">
        <f>'[6]12'!N24</f>
        <v>0</v>
      </c>
      <c r="O24" s="343">
        <f>'[6]12'!O24</f>
        <v>0</v>
      </c>
      <c r="P24" s="343">
        <f>'[6]12'!P24</f>
        <v>2</v>
      </c>
      <c r="Q24" s="343">
        <f>'[6]12'!Q24</f>
        <v>0</v>
      </c>
      <c r="R24" s="343">
        <f>'[6]12'!R24</f>
        <v>0</v>
      </c>
      <c r="S24" s="343">
        <f>'[6]12'!S24</f>
        <v>1</v>
      </c>
      <c r="T24" s="343">
        <f>'[6]12'!T24</f>
        <v>0</v>
      </c>
      <c r="U24" s="343">
        <f>'[6]12'!U24</f>
        <v>1</v>
      </c>
    </row>
    <row r="25" spans="1:21" s="210" customFormat="1" ht="15.75" customHeight="1">
      <c r="A25" s="211">
        <v>10</v>
      </c>
      <c r="B25" s="345" t="str">
        <f>'[6]12'!B25</f>
        <v>Bình Thuận</v>
      </c>
      <c r="C25" s="343">
        <f>'[6]12'!C25</f>
        <v>5</v>
      </c>
      <c r="D25" s="343">
        <f>'[6]12'!D25</f>
        <v>1</v>
      </c>
      <c r="E25" s="343">
        <f>'[6]12'!E25</f>
        <v>4</v>
      </c>
      <c r="F25" s="343">
        <f>'[6]12'!F25</f>
        <v>5</v>
      </c>
      <c r="G25" s="343">
        <f>'[6]12'!G25</f>
        <v>1</v>
      </c>
      <c r="H25" s="343">
        <f>'[6]12'!H25</f>
        <v>4</v>
      </c>
      <c r="I25" s="343">
        <f>'[6]12'!I25</f>
        <v>5</v>
      </c>
      <c r="J25" s="343">
        <f>'[6]12'!J25</f>
        <v>5</v>
      </c>
      <c r="K25" s="343">
        <f>'[6]12'!K25</f>
        <v>0</v>
      </c>
      <c r="L25" s="343">
        <f>'[6]12'!L25</f>
        <v>0</v>
      </c>
      <c r="M25" s="343">
        <f>'[6]12'!M25</f>
        <v>0</v>
      </c>
      <c r="N25" s="343">
        <f>'[6]12'!N25</f>
        <v>0</v>
      </c>
      <c r="O25" s="343">
        <f>'[6]12'!O25</f>
        <v>0</v>
      </c>
      <c r="P25" s="343">
        <f>'[6]12'!P25</f>
        <v>5</v>
      </c>
      <c r="Q25" s="343">
        <f>'[6]12'!Q25</f>
        <v>3</v>
      </c>
      <c r="R25" s="343">
        <f>'[6]12'!R25</f>
        <v>0</v>
      </c>
      <c r="S25" s="343">
        <f>'[6]12'!S25</f>
        <v>0</v>
      </c>
      <c r="T25" s="343">
        <f>'[6]12'!T25</f>
        <v>2</v>
      </c>
      <c r="U25" s="343">
        <f>'[6]12'!U25</f>
        <v>0</v>
      </c>
    </row>
    <row r="26" spans="1:21" s="210" customFormat="1" ht="15.75" customHeight="1">
      <c r="A26" s="211">
        <v>11</v>
      </c>
      <c r="B26" s="345" t="str">
        <f>'[6]12'!B26</f>
        <v>BR-Vũng Tàu</v>
      </c>
      <c r="C26" s="343">
        <f>'[6]12'!C26</f>
        <v>1</v>
      </c>
      <c r="D26" s="343">
        <f>'[6]12'!D26</f>
        <v>0</v>
      </c>
      <c r="E26" s="343">
        <f>'[6]12'!E26</f>
        <v>1</v>
      </c>
      <c r="F26" s="343">
        <f>'[6]12'!F26</f>
        <v>1</v>
      </c>
      <c r="G26" s="343">
        <f>'[6]12'!G26</f>
        <v>0</v>
      </c>
      <c r="H26" s="343">
        <f>'[6]12'!H26</f>
        <v>1</v>
      </c>
      <c r="I26" s="343">
        <f>'[6]12'!I26</f>
        <v>1</v>
      </c>
      <c r="J26" s="343">
        <f>'[6]12'!J26</f>
        <v>1</v>
      </c>
      <c r="K26" s="343">
        <f>'[6]12'!K26</f>
        <v>0</v>
      </c>
      <c r="L26" s="343">
        <f>'[6]12'!L26</f>
        <v>0</v>
      </c>
      <c r="M26" s="343">
        <f>'[6]12'!M26</f>
        <v>0</v>
      </c>
      <c r="N26" s="343">
        <f>'[6]12'!N26</f>
        <v>0</v>
      </c>
      <c r="O26" s="343">
        <f>'[6]12'!O26</f>
        <v>0</v>
      </c>
      <c r="P26" s="343">
        <f>'[6]12'!P26</f>
        <v>1</v>
      </c>
      <c r="Q26" s="343">
        <f>'[6]12'!Q26</f>
        <v>0</v>
      </c>
      <c r="R26" s="343">
        <f>'[6]12'!R26</f>
        <v>1</v>
      </c>
      <c r="S26" s="343">
        <f>'[6]12'!S26</f>
        <v>0</v>
      </c>
      <c r="T26" s="343">
        <f>'[6]12'!T26</f>
        <v>0</v>
      </c>
      <c r="U26" s="343">
        <f>'[6]12'!U26</f>
        <v>0</v>
      </c>
    </row>
    <row r="27" spans="1:21" s="210" customFormat="1" ht="15.75" customHeight="1">
      <c r="A27" s="211">
        <v>12</v>
      </c>
      <c r="B27" s="345" t="str">
        <f>'[6]12'!B27</f>
        <v>Cà Mau</v>
      </c>
      <c r="C27" s="343">
        <f>'[6]12'!C27</f>
        <v>14</v>
      </c>
      <c r="D27" s="343">
        <f>'[6]12'!D27</f>
        <v>0</v>
      </c>
      <c r="E27" s="343">
        <f>'[6]12'!E27</f>
        <v>14</v>
      </c>
      <c r="F27" s="343">
        <f>'[6]12'!F27</f>
        <v>14</v>
      </c>
      <c r="G27" s="343">
        <f>'[6]12'!G27</f>
        <v>0</v>
      </c>
      <c r="H27" s="343">
        <f>'[6]12'!H27</f>
        <v>14</v>
      </c>
      <c r="I27" s="343">
        <f>'[6]12'!I27</f>
        <v>7</v>
      </c>
      <c r="J27" s="343">
        <f>'[6]12'!J27</f>
        <v>1</v>
      </c>
      <c r="K27" s="343">
        <f>'[6]12'!K27</f>
        <v>6</v>
      </c>
      <c r="L27" s="343">
        <f>'[6]12'!L27</f>
        <v>7</v>
      </c>
      <c r="M27" s="343">
        <f>'[6]12'!M27</f>
        <v>6</v>
      </c>
      <c r="N27" s="343">
        <f>'[6]12'!N27</f>
        <v>1</v>
      </c>
      <c r="O27" s="343">
        <f>'[6]12'!O27</f>
        <v>0</v>
      </c>
      <c r="P27" s="343">
        <f>'[6]12'!P27</f>
        <v>7</v>
      </c>
      <c r="Q27" s="343">
        <f>'[6]12'!Q27</f>
        <v>6</v>
      </c>
      <c r="R27" s="343">
        <f>'[6]12'!R27</f>
        <v>0</v>
      </c>
      <c r="S27" s="343">
        <f>'[6]12'!S27</f>
        <v>0</v>
      </c>
      <c r="T27" s="343">
        <f>'[6]12'!T27</f>
        <v>1</v>
      </c>
      <c r="U27" s="343">
        <f>'[6]12'!U27</f>
        <v>0</v>
      </c>
    </row>
    <row r="28" spans="1:21" s="210" customFormat="1" ht="15.75" customHeight="1">
      <c r="A28" s="211">
        <v>13</v>
      </c>
      <c r="B28" s="345" t="str">
        <f>'[6]12'!B28</f>
        <v>Cao Bằng</v>
      </c>
      <c r="C28" s="343">
        <f>'[6]12'!C28</f>
        <v>0</v>
      </c>
      <c r="D28" s="343">
        <f>'[6]12'!D28</f>
        <v>0</v>
      </c>
      <c r="E28" s="343">
        <f>'[6]12'!E28</f>
        <v>0</v>
      </c>
      <c r="F28" s="343">
        <f>'[6]12'!F28</f>
        <v>0</v>
      </c>
      <c r="G28" s="343">
        <f>'[6]12'!G28</f>
        <v>0</v>
      </c>
      <c r="H28" s="343">
        <f>'[6]12'!H28</f>
        <v>0</v>
      </c>
      <c r="I28" s="343">
        <f>'[6]12'!I28</f>
        <v>0</v>
      </c>
      <c r="J28" s="343">
        <f>'[6]12'!J28</f>
        <v>0</v>
      </c>
      <c r="K28" s="343">
        <f>'[6]12'!K28</f>
        <v>0</v>
      </c>
      <c r="L28" s="343">
        <f>'[6]12'!L28</f>
        <v>0</v>
      </c>
      <c r="M28" s="343">
        <f>'[6]12'!M28</f>
        <v>0</v>
      </c>
      <c r="N28" s="343">
        <f>'[6]12'!N28</f>
        <v>0</v>
      </c>
      <c r="O28" s="343">
        <f>'[6]12'!O28</f>
        <v>0</v>
      </c>
      <c r="P28" s="343">
        <f>'[6]12'!P28</f>
        <v>0</v>
      </c>
      <c r="Q28" s="343">
        <f>'[6]12'!Q28</f>
        <v>0</v>
      </c>
      <c r="R28" s="343">
        <f>'[6]12'!R28</f>
        <v>0</v>
      </c>
      <c r="S28" s="343">
        <f>'[6]12'!S28</f>
        <v>0</v>
      </c>
      <c r="T28" s="343">
        <f>'[6]12'!T28</f>
        <v>0</v>
      </c>
      <c r="U28" s="343">
        <f>'[6]12'!U28</f>
        <v>0</v>
      </c>
    </row>
    <row r="29" spans="1:21" s="210" customFormat="1" ht="15.75" customHeight="1">
      <c r="A29" s="211">
        <v>14</v>
      </c>
      <c r="B29" s="345" t="str">
        <f>'[6]12'!B29</f>
        <v>Cần Thơ</v>
      </c>
      <c r="C29" s="343">
        <f>'[6]12'!C29</f>
        <v>24</v>
      </c>
      <c r="D29" s="343">
        <f>'[6]12'!D29</f>
        <v>2</v>
      </c>
      <c r="E29" s="343">
        <f>'[6]12'!E29</f>
        <v>22</v>
      </c>
      <c r="F29" s="343">
        <f>'[6]12'!F29</f>
        <v>19</v>
      </c>
      <c r="G29" s="343">
        <f>'[6]12'!G29</f>
        <v>2</v>
      </c>
      <c r="H29" s="343">
        <f>'[6]12'!H29</f>
        <v>17</v>
      </c>
      <c r="I29" s="343">
        <f>'[6]12'!I29</f>
        <v>15</v>
      </c>
      <c r="J29" s="343">
        <f>'[6]12'!J29</f>
        <v>13</v>
      </c>
      <c r="K29" s="343">
        <f>'[6]12'!K29</f>
        <v>2</v>
      </c>
      <c r="L29" s="343">
        <f>'[6]12'!L29</f>
        <v>4</v>
      </c>
      <c r="M29" s="343">
        <f>'[6]12'!M29</f>
        <v>4</v>
      </c>
      <c r="N29" s="343">
        <f>'[6]12'!N29</f>
        <v>0</v>
      </c>
      <c r="O29" s="343">
        <f>'[6]12'!O29</f>
        <v>0</v>
      </c>
      <c r="P29" s="343">
        <f>'[6]12'!P29</f>
        <v>15</v>
      </c>
      <c r="Q29" s="343">
        <f>'[6]12'!Q29</f>
        <v>1</v>
      </c>
      <c r="R29" s="343">
        <f>'[6]12'!R29</f>
        <v>0</v>
      </c>
      <c r="S29" s="343">
        <f>'[6]12'!S29</f>
        <v>0</v>
      </c>
      <c r="T29" s="343">
        <f>'[6]12'!T29</f>
        <v>12</v>
      </c>
      <c r="U29" s="343">
        <f>'[6]12'!U29</f>
        <v>2</v>
      </c>
    </row>
    <row r="30" spans="1:21" s="210" customFormat="1" ht="15.75" customHeight="1">
      <c r="A30" s="211">
        <v>15</v>
      </c>
      <c r="B30" s="345" t="str">
        <f>'[6]12'!B30</f>
        <v>Đà Nẵng</v>
      </c>
      <c r="C30" s="343">
        <f>'[6]12'!C30</f>
        <v>6</v>
      </c>
      <c r="D30" s="343">
        <f>'[6]12'!D30</f>
        <v>2</v>
      </c>
      <c r="E30" s="343">
        <f>'[6]12'!E30</f>
        <v>4</v>
      </c>
      <c r="F30" s="343">
        <f>'[6]12'!F30</f>
        <v>6</v>
      </c>
      <c r="G30" s="343">
        <f>'[6]12'!G30</f>
        <v>2</v>
      </c>
      <c r="H30" s="343">
        <f>'[6]12'!H30</f>
        <v>4</v>
      </c>
      <c r="I30" s="343">
        <f>'[6]12'!I30</f>
        <v>5</v>
      </c>
      <c r="J30" s="343">
        <f>'[6]12'!J30</f>
        <v>5</v>
      </c>
      <c r="K30" s="343">
        <f>'[6]12'!K30</f>
        <v>0</v>
      </c>
      <c r="L30" s="343">
        <f>'[6]12'!L30</f>
        <v>1</v>
      </c>
      <c r="M30" s="343">
        <f>'[6]12'!M30</f>
        <v>1</v>
      </c>
      <c r="N30" s="343">
        <f>'[6]12'!N30</f>
        <v>0</v>
      </c>
      <c r="O30" s="343">
        <f>'[6]12'!O30</f>
        <v>0</v>
      </c>
      <c r="P30" s="343">
        <f>'[6]12'!P30</f>
        <v>5</v>
      </c>
      <c r="Q30" s="343">
        <f>'[6]12'!Q30</f>
        <v>0</v>
      </c>
      <c r="R30" s="343">
        <f>'[6]12'!R30</f>
        <v>0</v>
      </c>
      <c r="S30" s="343">
        <f>'[6]12'!S30</f>
        <v>0</v>
      </c>
      <c r="T30" s="343">
        <f>'[6]12'!T30</f>
        <v>4</v>
      </c>
      <c r="U30" s="343">
        <f>'[6]12'!U30</f>
        <v>1</v>
      </c>
    </row>
    <row r="31" spans="1:21" s="210" customFormat="1" ht="15.75" customHeight="1">
      <c r="A31" s="211">
        <v>16</v>
      </c>
      <c r="B31" s="345" t="str">
        <f>'[6]12'!B31</f>
        <v>Đắk Lắc</v>
      </c>
      <c r="C31" s="343">
        <f>'[6]12'!C31</f>
        <v>4</v>
      </c>
      <c r="D31" s="343">
        <f>'[6]12'!D31</f>
        <v>0</v>
      </c>
      <c r="E31" s="343">
        <f>'[6]12'!E31</f>
        <v>4</v>
      </c>
      <c r="F31" s="343">
        <f>'[6]12'!F31</f>
        <v>4</v>
      </c>
      <c r="G31" s="343">
        <f>'[6]12'!G31</f>
        <v>0</v>
      </c>
      <c r="H31" s="343">
        <f>'[6]12'!H31</f>
        <v>4</v>
      </c>
      <c r="I31" s="343">
        <f>'[6]12'!I31</f>
        <v>4</v>
      </c>
      <c r="J31" s="343">
        <f>'[6]12'!J31</f>
        <v>1</v>
      </c>
      <c r="K31" s="343">
        <f>'[6]12'!K31</f>
        <v>3</v>
      </c>
      <c r="L31" s="343">
        <f>'[6]12'!L31</f>
        <v>0</v>
      </c>
      <c r="M31" s="343">
        <f>'[6]12'!M31</f>
        <v>0</v>
      </c>
      <c r="N31" s="343">
        <f>'[6]12'!N31</f>
        <v>0</v>
      </c>
      <c r="O31" s="343">
        <f>'[6]12'!O31</f>
        <v>0</v>
      </c>
      <c r="P31" s="343">
        <f>'[6]12'!P31</f>
        <v>4</v>
      </c>
      <c r="Q31" s="343">
        <f>'[6]12'!Q31</f>
        <v>2</v>
      </c>
      <c r="R31" s="343">
        <f>'[6]12'!R31</f>
        <v>0</v>
      </c>
      <c r="S31" s="343">
        <f>'[6]12'!S31</f>
        <v>0</v>
      </c>
      <c r="T31" s="343">
        <f>'[6]12'!T31</f>
        <v>1</v>
      </c>
      <c r="U31" s="343">
        <f>'[6]12'!U31</f>
        <v>1</v>
      </c>
    </row>
    <row r="32" spans="1:21" s="210" customFormat="1" ht="15.75" customHeight="1">
      <c r="A32" s="211">
        <v>17</v>
      </c>
      <c r="B32" s="345" t="str">
        <f>'[6]12'!B32</f>
        <v>Đắk Nông</v>
      </c>
      <c r="C32" s="343">
        <f>'[6]12'!C32</f>
        <v>2</v>
      </c>
      <c r="D32" s="343">
        <f>'[6]12'!D32</f>
        <v>0</v>
      </c>
      <c r="E32" s="343">
        <f>'[6]12'!E32</f>
        <v>2</v>
      </c>
      <c r="F32" s="343">
        <f>'[6]12'!F32</f>
        <v>2</v>
      </c>
      <c r="G32" s="343">
        <f>'[6]12'!G32</f>
        <v>0</v>
      </c>
      <c r="H32" s="343">
        <f>'[6]12'!H32</f>
        <v>2</v>
      </c>
      <c r="I32" s="343">
        <f>'[6]12'!I32</f>
        <v>2</v>
      </c>
      <c r="J32" s="343">
        <f>'[6]12'!J32</f>
        <v>2</v>
      </c>
      <c r="K32" s="343">
        <f>'[6]12'!K32</f>
        <v>0</v>
      </c>
      <c r="L32" s="343">
        <f>'[6]12'!L32</f>
        <v>0</v>
      </c>
      <c r="M32" s="343">
        <f>'[6]12'!M32</f>
        <v>0</v>
      </c>
      <c r="N32" s="343">
        <f>'[6]12'!N32</f>
        <v>0</v>
      </c>
      <c r="O32" s="343">
        <f>'[6]12'!O32</f>
        <v>0</v>
      </c>
      <c r="P32" s="343">
        <f>'[6]12'!P32</f>
        <v>2</v>
      </c>
      <c r="Q32" s="343">
        <f>'[6]12'!Q32</f>
        <v>0</v>
      </c>
      <c r="R32" s="343">
        <f>'[6]12'!R32</f>
        <v>0</v>
      </c>
      <c r="S32" s="343">
        <f>'[6]12'!S32</f>
        <v>0</v>
      </c>
      <c r="T32" s="343">
        <f>'[6]12'!T32</f>
        <v>0</v>
      </c>
      <c r="U32" s="343">
        <f>'[6]12'!U32</f>
        <v>2</v>
      </c>
    </row>
    <row r="33" spans="1:21" s="210" customFormat="1" ht="15.75" customHeight="1">
      <c r="A33" s="211">
        <v>18</v>
      </c>
      <c r="B33" s="345" t="str">
        <f>'[6]12'!B33</f>
        <v>Điện Biên</v>
      </c>
      <c r="C33" s="343">
        <f>'[6]12'!C33</f>
        <v>1</v>
      </c>
      <c r="D33" s="343">
        <f>'[6]12'!D33</f>
        <v>0</v>
      </c>
      <c r="E33" s="343">
        <f>'[6]12'!E33</f>
        <v>1</v>
      </c>
      <c r="F33" s="343">
        <f>'[6]12'!F33</f>
        <v>1</v>
      </c>
      <c r="G33" s="343">
        <f>'[6]12'!G33</f>
        <v>0</v>
      </c>
      <c r="H33" s="343">
        <f>'[6]12'!H33</f>
        <v>1</v>
      </c>
      <c r="I33" s="343">
        <f>'[6]12'!I33</f>
        <v>1</v>
      </c>
      <c r="J33" s="343">
        <f>'[6]12'!J33</f>
        <v>1</v>
      </c>
      <c r="K33" s="343">
        <f>'[6]12'!K33</f>
        <v>0</v>
      </c>
      <c r="L33" s="343">
        <f>'[6]12'!L33</f>
        <v>0</v>
      </c>
      <c r="M33" s="343">
        <f>'[6]12'!M33</f>
        <v>0</v>
      </c>
      <c r="N33" s="343">
        <f>'[6]12'!N33</f>
        <v>0</v>
      </c>
      <c r="O33" s="343">
        <f>'[6]12'!O33</f>
        <v>0</v>
      </c>
      <c r="P33" s="343">
        <f>'[6]12'!P33</f>
        <v>1</v>
      </c>
      <c r="Q33" s="343">
        <f>'[6]12'!Q33</f>
        <v>0</v>
      </c>
      <c r="R33" s="343">
        <f>'[6]12'!R33</f>
        <v>0</v>
      </c>
      <c r="S33" s="343">
        <f>'[6]12'!S33</f>
        <v>0</v>
      </c>
      <c r="T33" s="343">
        <f>'[6]12'!T33</f>
        <v>1</v>
      </c>
      <c r="U33" s="343">
        <f>'[6]12'!U33</f>
        <v>0</v>
      </c>
    </row>
    <row r="34" spans="1:21" s="210" customFormat="1" ht="15.75" customHeight="1">
      <c r="A34" s="211">
        <v>19</v>
      </c>
      <c r="B34" s="345" t="str">
        <f>'[6]12'!B34</f>
        <v>Đồng Nai</v>
      </c>
      <c r="C34" s="343">
        <f>'[6]12'!C34</f>
        <v>8</v>
      </c>
      <c r="D34" s="343">
        <f>'[6]12'!D34</f>
        <v>1</v>
      </c>
      <c r="E34" s="343">
        <f>'[6]12'!E34</f>
        <v>7</v>
      </c>
      <c r="F34" s="343">
        <f>'[6]12'!F34</f>
        <v>8</v>
      </c>
      <c r="G34" s="343">
        <f>'[6]12'!G34</f>
        <v>1</v>
      </c>
      <c r="H34" s="343">
        <f>'[6]12'!H34</f>
        <v>7</v>
      </c>
      <c r="I34" s="343">
        <f>'[6]12'!I34</f>
        <v>8</v>
      </c>
      <c r="J34" s="343">
        <f>'[6]12'!J34</f>
        <v>8</v>
      </c>
      <c r="K34" s="343">
        <f>'[6]12'!K34</f>
        <v>0</v>
      </c>
      <c r="L34" s="343">
        <f>'[6]12'!L34</f>
        <v>0</v>
      </c>
      <c r="M34" s="343">
        <f>'[6]12'!M34</f>
        <v>0</v>
      </c>
      <c r="N34" s="343">
        <f>'[6]12'!N34</f>
        <v>0</v>
      </c>
      <c r="O34" s="343">
        <f>'[6]12'!O34</f>
        <v>0</v>
      </c>
      <c r="P34" s="343">
        <f>'[6]12'!P34</f>
        <v>8</v>
      </c>
      <c r="Q34" s="343">
        <f>'[6]12'!Q34</f>
        <v>1</v>
      </c>
      <c r="R34" s="343">
        <f>'[6]12'!R34</f>
        <v>0</v>
      </c>
      <c r="S34" s="343">
        <f>'[6]12'!S34</f>
        <v>0</v>
      </c>
      <c r="T34" s="343">
        <f>'[6]12'!T34</f>
        <v>7</v>
      </c>
      <c r="U34" s="343">
        <f>'[6]12'!U34</f>
        <v>0</v>
      </c>
    </row>
    <row r="35" spans="1:21" s="210" customFormat="1" ht="15.75" customHeight="1">
      <c r="A35" s="211">
        <v>20</v>
      </c>
      <c r="B35" s="345" t="str">
        <f>'[6]12'!B35</f>
        <v>Đồng Tháp</v>
      </c>
      <c r="C35" s="343">
        <f>'[6]12'!C35</f>
        <v>2</v>
      </c>
      <c r="D35" s="343">
        <f>'[6]12'!D35</f>
        <v>0</v>
      </c>
      <c r="E35" s="343">
        <f>'[6]12'!E35</f>
        <v>2</v>
      </c>
      <c r="F35" s="343">
        <f>'[6]12'!F35</f>
        <v>2</v>
      </c>
      <c r="G35" s="343">
        <f>'[6]12'!G35</f>
        <v>0</v>
      </c>
      <c r="H35" s="343">
        <f>'[6]12'!H35</f>
        <v>2</v>
      </c>
      <c r="I35" s="343">
        <f>'[6]12'!I35</f>
        <v>2</v>
      </c>
      <c r="J35" s="343">
        <f>'[6]12'!J35</f>
        <v>1</v>
      </c>
      <c r="K35" s="343">
        <f>'[6]12'!K35</f>
        <v>1</v>
      </c>
      <c r="L35" s="343">
        <f>'[6]12'!L35</f>
        <v>0</v>
      </c>
      <c r="M35" s="343">
        <f>'[6]12'!M35</f>
        <v>0</v>
      </c>
      <c r="N35" s="343">
        <f>'[6]12'!N35</f>
        <v>0</v>
      </c>
      <c r="O35" s="343">
        <f>'[6]12'!O35</f>
        <v>0</v>
      </c>
      <c r="P35" s="343">
        <f>'[6]12'!P35</f>
        <v>2</v>
      </c>
      <c r="Q35" s="343">
        <f>'[6]12'!Q35</f>
        <v>0</v>
      </c>
      <c r="R35" s="343">
        <f>'[6]12'!R35</f>
        <v>0</v>
      </c>
      <c r="S35" s="343">
        <f>'[6]12'!S35</f>
        <v>0</v>
      </c>
      <c r="T35" s="343">
        <f>'[6]12'!T35</f>
        <v>2</v>
      </c>
      <c r="U35" s="343">
        <f>'[6]12'!U35</f>
        <v>0</v>
      </c>
    </row>
    <row r="36" spans="1:21" s="210" customFormat="1" ht="15.75" customHeight="1">
      <c r="A36" s="211">
        <v>21</v>
      </c>
      <c r="B36" s="345" t="str">
        <f>'[6]12'!B36</f>
        <v>Gia Lai</v>
      </c>
      <c r="C36" s="343">
        <f>'[6]12'!C36</f>
        <v>42</v>
      </c>
      <c r="D36" s="343">
        <f>'[6]12'!D36</f>
        <v>4</v>
      </c>
      <c r="E36" s="343">
        <f>'[6]12'!E36</f>
        <v>38</v>
      </c>
      <c r="F36" s="343">
        <f>'[6]12'!F36</f>
        <v>32</v>
      </c>
      <c r="G36" s="343">
        <f>'[6]12'!G36</f>
        <v>4</v>
      </c>
      <c r="H36" s="343">
        <f>'[6]12'!H36</f>
        <v>28</v>
      </c>
      <c r="I36" s="343">
        <f>'[6]12'!I36</f>
        <v>18</v>
      </c>
      <c r="J36" s="343">
        <f>'[6]12'!J36</f>
        <v>14</v>
      </c>
      <c r="K36" s="343">
        <f>'[6]12'!K36</f>
        <v>4</v>
      </c>
      <c r="L36" s="343">
        <f>'[6]12'!L36</f>
        <v>14</v>
      </c>
      <c r="M36" s="343">
        <f>'[6]12'!M36</f>
        <v>2</v>
      </c>
      <c r="N36" s="343">
        <f>'[6]12'!N36</f>
        <v>12</v>
      </c>
      <c r="O36" s="343">
        <f>'[6]12'!O36</f>
        <v>0</v>
      </c>
      <c r="P36" s="343">
        <f>'[6]12'!P36</f>
        <v>18</v>
      </c>
      <c r="Q36" s="343">
        <f>'[6]12'!Q36</f>
        <v>3</v>
      </c>
      <c r="R36" s="343">
        <f>'[6]12'!R36</f>
        <v>0</v>
      </c>
      <c r="S36" s="343">
        <f>'[6]12'!S36</f>
        <v>1</v>
      </c>
      <c r="T36" s="343">
        <f>'[6]12'!T36</f>
        <v>10</v>
      </c>
      <c r="U36" s="343">
        <f>'[6]12'!U36</f>
        <v>4</v>
      </c>
    </row>
    <row r="37" spans="1:21" s="210" customFormat="1" ht="15.75" customHeight="1">
      <c r="A37" s="211">
        <v>22</v>
      </c>
      <c r="B37" s="345" t="str">
        <f>'[6]12'!B37</f>
        <v>Hà Giang</v>
      </c>
      <c r="C37" s="343">
        <f>'[6]12'!C37</f>
        <v>0</v>
      </c>
      <c r="D37" s="343">
        <f>'[6]12'!D37</f>
        <v>0</v>
      </c>
      <c r="E37" s="343">
        <f>'[6]12'!E37</f>
        <v>0</v>
      </c>
      <c r="F37" s="343">
        <f>'[6]12'!F37</f>
        <v>0</v>
      </c>
      <c r="G37" s="343">
        <f>'[6]12'!G37</f>
        <v>0</v>
      </c>
      <c r="H37" s="343">
        <f>'[6]12'!H37</f>
        <v>0</v>
      </c>
      <c r="I37" s="343">
        <f>'[6]12'!I37</f>
        <v>0</v>
      </c>
      <c r="J37" s="343">
        <f>'[6]12'!J37</f>
        <v>0</v>
      </c>
      <c r="K37" s="343">
        <f>'[6]12'!K37</f>
        <v>0</v>
      </c>
      <c r="L37" s="343">
        <f>'[6]12'!L37</f>
        <v>0</v>
      </c>
      <c r="M37" s="343">
        <f>'[6]12'!M37</f>
        <v>0</v>
      </c>
      <c r="N37" s="343">
        <f>'[6]12'!N37</f>
        <v>0</v>
      </c>
      <c r="O37" s="343">
        <f>'[6]12'!O37</f>
        <v>0</v>
      </c>
      <c r="P37" s="343">
        <f>'[6]12'!P37</f>
        <v>0</v>
      </c>
      <c r="Q37" s="343">
        <f>'[6]12'!Q37</f>
        <v>0</v>
      </c>
      <c r="R37" s="343">
        <f>'[6]12'!R37</f>
        <v>0</v>
      </c>
      <c r="S37" s="343">
        <f>'[6]12'!S37</f>
        <v>0</v>
      </c>
      <c r="T37" s="343">
        <f>'[6]12'!T37</f>
        <v>0</v>
      </c>
      <c r="U37" s="343">
        <f>'[6]12'!U37</f>
        <v>0</v>
      </c>
    </row>
    <row r="38" spans="1:21" s="210" customFormat="1" ht="15.75" customHeight="1">
      <c r="A38" s="211">
        <v>23</v>
      </c>
      <c r="B38" s="345" t="str">
        <f>'[6]12'!B38</f>
        <v>Hà Nam</v>
      </c>
      <c r="C38" s="343">
        <f>'[6]12'!C38</f>
        <v>0</v>
      </c>
      <c r="D38" s="343">
        <f>'[6]12'!D38</f>
        <v>0</v>
      </c>
      <c r="E38" s="343">
        <f>'[6]12'!E38</f>
        <v>0</v>
      </c>
      <c r="F38" s="343">
        <f>'[6]12'!F38</f>
        <v>0</v>
      </c>
      <c r="G38" s="343">
        <f>'[6]12'!G38</f>
        <v>0</v>
      </c>
      <c r="H38" s="343">
        <f>'[6]12'!H38</f>
        <v>0</v>
      </c>
      <c r="I38" s="343">
        <f>'[6]12'!I38</f>
        <v>0</v>
      </c>
      <c r="J38" s="343">
        <f>'[6]12'!J38</f>
        <v>0</v>
      </c>
      <c r="K38" s="343">
        <f>'[6]12'!K38</f>
        <v>0</v>
      </c>
      <c r="L38" s="343">
        <f>'[6]12'!L38</f>
        <v>0</v>
      </c>
      <c r="M38" s="343">
        <f>'[6]12'!M38</f>
        <v>0</v>
      </c>
      <c r="N38" s="343">
        <f>'[6]12'!N38</f>
        <v>0</v>
      </c>
      <c r="O38" s="343">
        <f>'[6]12'!O38</f>
        <v>0</v>
      </c>
      <c r="P38" s="343">
        <f>'[6]12'!P38</f>
        <v>0</v>
      </c>
      <c r="Q38" s="343">
        <f>'[6]12'!Q38</f>
        <v>0</v>
      </c>
      <c r="R38" s="343">
        <f>'[6]12'!R38</f>
        <v>0</v>
      </c>
      <c r="S38" s="343">
        <f>'[6]12'!S38</f>
        <v>0</v>
      </c>
      <c r="T38" s="343">
        <f>'[6]12'!T38</f>
        <v>0</v>
      </c>
      <c r="U38" s="343">
        <f>'[6]12'!U38</f>
        <v>0</v>
      </c>
    </row>
    <row r="39" spans="1:21" s="210" customFormat="1" ht="15.75" customHeight="1">
      <c r="A39" s="211">
        <v>24</v>
      </c>
      <c r="B39" s="345" t="str">
        <f>'[6]12'!B39</f>
        <v>Hà Nội</v>
      </c>
      <c r="C39" s="343">
        <f>'[6]12'!C39</f>
        <v>96</v>
      </c>
      <c r="D39" s="343">
        <f>'[6]12'!D39</f>
        <v>4</v>
      </c>
      <c r="E39" s="343">
        <f>'[6]12'!E39</f>
        <v>92</v>
      </c>
      <c r="F39" s="343">
        <f>'[6]12'!F39</f>
        <v>79</v>
      </c>
      <c r="G39" s="343">
        <f>'[6]12'!G39</f>
        <v>4</v>
      </c>
      <c r="H39" s="343">
        <f>'[6]12'!H39</f>
        <v>75</v>
      </c>
      <c r="I39" s="343">
        <f>'[6]12'!I39</f>
        <v>51</v>
      </c>
      <c r="J39" s="343">
        <f>'[6]12'!J39</f>
        <v>21</v>
      </c>
      <c r="K39" s="343">
        <f>'[6]12'!K39</f>
        <v>30</v>
      </c>
      <c r="L39" s="343">
        <f>'[6]12'!L39</f>
        <v>28</v>
      </c>
      <c r="M39" s="343">
        <f>'[6]12'!M39</f>
        <v>1</v>
      </c>
      <c r="N39" s="343">
        <f>'[6]12'!N39</f>
        <v>27</v>
      </c>
      <c r="O39" s="343">
        <f>'[6]12'!O39</f>
        <v>0</v>
      </c>
      <c r="P39" s="343">
        <f>'[6]12'!P39</f>
        <v>51</v>
      </c>
      <c r="Q39" s="343">
        <f>'[6]12'!Q39</f>
        <v>7</v>
      </c>
      <c r="R39" s="343">
        <f>'[6]12'!R39</f>
        <v>0</v>
      </c>
      <c r="S39" s="343">
        <f>'[6]12'!S39</f>
        <v>1</v>
      </c>
      <c r="T39" s="343">
        <f>'[6]12'!T39</f>
        <v>34</v>
      </c>
      <c r="U39" s="343">
        <f>'[6]12'!U39</f>
        <v>9</v>
      </c>
    </row>
    <row r="40" spans="1:21" s="210" customFormat="1" ht="15.75" customHeight="1">
      <c r="A40" s="211">
        <v>25</v>
      </c>
      <c r="B40" s="345" t="str">
        <f>'[6]12'!B40</f>
        <v>Hà Tĩnh</v>
      </c>
      <c r="C40" s="343">
        <f>'[6]12'!C40</f>
        <v>0</v>
      </c>
      <c r="D40" s="343">
        <f>'[6]12'!D40</f>
        <v>0</v>
      </c>
      <c r="E40" s="343">
        <f>'[6]12'!E40</f>
        <v>0</v>
      </c>
      <c r="F40" s="343">
        <f>'[6]12'!F40</f>
        <v>0</v>
      </c>
      <c r="G40" s="343">
        <f>'[6]12'!G40</f>
        <v>0</v>
      </c>
      <c r="H40" s="343">
        <f>'[6]12'!H40</f>
        <v>0</v>
      </c>
      <c r="I40" s="343">
        <f>'[6]12'!I40</f>
        <v>0</v>
      </c>
      <c r="J40" s="343">
        <f>'[6]12'!J40</f>
        <v>0</v>
      </c>
      <c r="K40" s="343">
        <f>'[6]12'!K40</f>
        <v>0</v>
      </c>
      <c r="L40" s="343">
        <f>'[6]12'!L40</f>
        <v>0</v>
      </c>
      <c r="M40" s="343">
        <f>'[6]12'!M40</f>
        <v>0</v>
      </c>
      <c r="N40" s="343">
        <f>'[6]12'!N40</f>
        <v>0</v>
      </c>
      <c r="O40" s="343">
        <f>'[6]12'!O40</f>
        <v>0</v>
      </c>
      <c r="P40" s="343">
        <f>'[6]12'!P40</f>
        <v>0</v>
      </c>
      <c r="Q40" s="343">
        <f>'[6]12'!Q40</f>
        <v>0</v>
      </c>
      <c r="R40" s="343">
        <f>'[6]12'!R40</f>
        <v>0</v>
      </c>
      <c r="S40" s="343">
        <f>'[6]12'!S40</f>
        <v>0</v>
      </c>
      <c r="T40" s="343">
        <f>'[6]12'!T40</f>
        <v>0</v>
      </c>
      <c r="U40" s="343">
        <f>'[6]12'!U40</f>
        <v>0</v>
      </c>
    </row>
    <row r="41" spans="1:21" s="210" customFormat="1" ht="15.75" customHeight="1">
      <c r="A41" s="211">
        <v>26</v>
      </c>
      <c r="B41" s="345" t="str">
        <f>'[6]12'!B41</f>
        <v>Hải Dương</v>
      </c>
      <c r="C41" s="343">
        <f>'[6]12'!C41</f>
        <v>9</v>
      </c>
      <c r="D41" s="343">
        <f>'[6]12'!D41</f>
        <v>1</v>
      </c>
      <c r="E41" s="343">
        <f>'[6]12'!E41</f>
        <v>8</v>
      </c>
      <c r="F41" s="343">
        <f>'[6]12'!F41</f>
        <v>6</v>
      </c>
      <c r="G41" s="343">
        <f>'[6]12'!G41</f>
        <v>1</v>
      </c>
      <c r="H41" s="343">
        <f>'[6]12'!H41</f>
        <v>5</v>
      </c>
      <c r="I41" s="343">
        <f>'[6]12'!I41</f>
        <v>5</v>
      </c>
      <c r="J41" s="343">
        <f>'[6]12'!J41</f>
        <v>1</v>
      </c>
      <c r="K41" s="343">
        <f>'[6]12'!K41</f>
        <v>4</v>
      </c>
      <c r="L41" s="343">
        <f>'[6]12'!L41</f>
        <v>1</v>
      </c>
      <c r="M41" s="343">
        <f>'[6]12'!M41</f>
        <v>1</v>
      </c>
      <c r="N41" s="343">
        <f>'[6]12'!N41</f>
        <v>0</v>
      </c>
      <c r="O41" s="343">
        <f>'[6]12'!O41</f>
        <v>0</v>
      </c>
      <c r="P41" s="343">
        <f>'[6]12'!P41</f>
        <v>5</v>
      </c>
      <c r="Q41" s="343">
        <f>'[6]12'!Q41</f>
        <v>1</v>
      </c>
      <c r="R41" s="343">
        <f>'[6]12'!R41</f>
        <v>0</v>
      </c>
      <c r="S41" s="343">
        <f>'[6]12'!S41</f>
        <v>0</v>
      </c>
      <c r="T41" s="343">
        <f>'[6]12'!T41</f>
        <v>4</v>
      </c>
      <c r="U41" s="343">
        <f>'[6]12'!U41</f>
        <v>0</v>
      </c>
    </row>
    <row r="42" spans="1:21" s="210" customFormat="1" ht="15.75" customHeight="1">
      <c r="A42" s="211">
        <v>27</v>
      </c>
      <c r="B42" s="345" t="str">
        <f>'[6]12'!B42</f>
        <v>Hải Phòng</v>
      </c>
      <c r="C42" s="343">
        <f>'[6]12'!C42</f>
        <v>2</v>
      </c>
      <c r="D42" s="343">
        <f>'[6]12'!D42</f>
        <v>0</v>
      </c>
      <c r="E42" s="343">
        <f>'[6]12'!E42</f>
        <v>2</v>
      </c>
      <c r="F42" s="343">
        <f>'[6]12'!F42</f>
        <v>2</v>
      </c>
      <c r="G42" s="343">
        <f>'[6]12'!G42</f>
        <v>0</v>
      </c>
      <c r="H42" s="343">
        <f>'[6]12'!H42</f>
        <v>2</v>
      </c>
      <c r="I42" s="343">
        <f>'[6]12'!I42</f>
        <v>2</v>
      </c>
      <c r="J42" s="343">
        <f>'[6]12'!J42</f>
        <v>0</v>
      </c>
      <c r="K42" s="343">
        <f>'[6]12'!K42</f>
        <v>2</v>
      </c>
      <c r="L42" s="343">
        <f>'[6]12'!L42</f>
        <v>0</v>
      </c>
      <c r="M42" s="343">
        <f>'[6]12'!M42</f>
        <v>0</v>
      </c>
      <c r="N42" s="343">
        <f>'[6]12'!N42</f>
        <v>0</v>
      </c>
      <c r="O42" s="343">
        <f>'[6]12'!O42</f>
        <v>0</v>
      </c>
      <c r="P42" s="343">
        <f>'[6]12'!P42</f>
        <v>2</v>
      </c>
      <c r="Q42" s="343">
        <f>'[6]12'!Q42</f>
        <v>0</v>
      </c>
      <c r="R42" s="343">
        <f>'[6]12'!R42</f>
        <v>0</v>
      </c>
      <c r="S42" s="343">
        <f>'[6]12'!S42</f>
        <v>1</v>
      </c>
      <c r="T42" s="343">
        <f>'[6]12'!T42</f>
        <v>1</v>
      </c>
      <c r="U42" s="343">
        <f>'[6]12'!U42</f>
        <v>0</v>
      </c>
    </row>
    <row r="43" spans="1:21" s="210" customFormat="1" ht="15.75" customHeight="1">
      <c r="A43" s="211">
        <v>28</v>
      </c>
      <c r="B43" s="345" t="str">
        <f>'[6]12'!B43</f>
        <v>Hậu Giang</v>
      </c>
      <c r="C43" s="343">
        <f>'[6]12'!C43</f>
        <v>0</v>
      </c>
      <c r="D43" s="343">
        <f>'[6]12'!D43</f>
        <v>0</v>
      </c>
      <c r="E43" s="343">
        <f>'[6]12'!E43</f>
        <v>0</v>
      </c>
      <c r="F43" s="343">
        <f>'[6]12'!F43</f>
        <v>0</v>
      </c>
      <c r="G43" s="343">
        <f>'[6]12'!G43</f>
        <v>0</v>
      </c>
      <c r="H43" s="343">
        <f>'[6]12'!H43</f>
        <v>0</v>
      </c>
      <c r="I43" s="343">
        <f>'[6]12'!I43</f>
        <v>0</v>
      </c>
      <c r="J43" s="343">
        <f>'[6]12'!J43</f>
        <v>0</v>
      </c>
      <c r="K43" s="343">
        <f>'[6]12'!K43</f>
        <v>0</v>
      </c>
      <c r="L43" s="343">
        <f>'[6]12'!L43</f>
        <v>0</v>
      </c>
      <c r="M43" s="343">
        <f>'[6]12'!M43</f>
        <v>0</v>
      </c>
      <c r="N43" s="343">
        <f>'[6]12'!N43</f>
        <v>0</v>
      </c>
      <c r="O43" s="343">
        <f>'[6]12'!O43</f>
        <v>0</v>
      </c>
      <c r="P43" s="343">
        <f>'[6]12'!P43</f>
        <v>0</v>
      </c>
      <c r="Q43" s="343">
        <f>'[6]12'!Q43</f>
        <v>0</v>
      </c>
      <c r="R43" s="343">
        <f>'[6]12'!R43</f>
        <v>0</v>
      </c>
      <c r="S43" s="343">
        <f>'[6]12'!S43</f>
        <v>0</v>
      </c>
      <c r="T43" s="343">
        <f>'[6]12'!T43</f>
        <v>0</v>
      </c>
      <c r="U43" s="343">
        <f>'[6]12'!U43</f>
        <v>0</v>
      </c>
    </row>
    <row r="44" spans="1:21" s="210" customFormat="1" ht="15.75" customHeight="1">
      <c r="A44" s="211">
        <v>29</v>
      </c>
      <c r="B44" s="345" t="str">
        <f>'[6]12'!B44</f>
        <v>Hòa Bình</v>
      </c>
      <c r="C44" s="343">
        <f>'[6]12'!C44</f>
        <v>30</v>
      </c>
      <c r="D44" s="343">
        <f>'[6]12'!D44</f>
        <v>0</v>
      </c>
      <c r="E44" s="343">
        <f>'[6]12'!E44</f>
        <v>30</v>
      </c>
      <c r="F44" s="343">
        <f>'[6]12'!F44</f>
        <v>10</v>
      </c>
      <c r="G44" s="343">
        <f>'[6]12'!G44</f>
        <v>0</v>
      </c>
      <c r="H44" s="343">
        <f>'[6]12'!H44</f>
        <v>10</v>
      </c>
      <c r="I44" s="343">
        <f>'[6]12'!I44</f>
        <v>7</v>
      </c>
      <c r="J44" s="343">
        <f>'[6]12'!J44</f>
        <v>4</v>
      </c>
      <c r="K44" s="343">
        <f>'[6]12'!K44</f>
        <v>3</v>
      </c>
      <c r="L44" s="343">
        <f>'[6]12'!L44</f>
        <v>3</v>
      </c>
      <c r="M44" s="343">
        <f>'[6]12'!M44</f>
        <v>0</v>
      </c>
      <c r="N44" s="343">
        <f>'[6]12'!N44</f>
        <v>3</v>
      </c>
      <c r="O44" s="343">
        <f>'[6]12'!O44</f>
        <v>0</v>
      </c>
      <c r="P44" s="343">
        <f>'[6]12'!P44</f>
        <v>7</v>
      </c>
      <c r="Q44" s="343">
        <f>'[6]12'!Q44</f>
        <v>1</v>
      </c>
      <c r="R44" s="343">
        <f>'[6]12'!R44</f>
        <v>0</v>
      </c>
      <c r="S44" s="343">
        <f>'[6]12'!S44</f>
        <v>0</v>
      </c>
      <c r="T44" s="343">
        <f>'[6]12'!T44</f>
        <v>5</v>
      </c>
      <c r="U44" s="343">
        <f>'[6]12'!U44</f>
        <v>1</v>
      </c>
    </row>
    <row r="45" spans="1:21" s="210" customFormat="1" ht="15.75" customHeight="1">
      <c r="A45" s="211">
        <v>30</v>
      </c>
      <c r="B45" s="345" t="str">
        <f>'[6]12'!B45</f>
        <v>Hồ Chí Minh</v>
      </c>
      <c r="C45" s="343">
        <f>'[6]12'!C45</f>
        <v>7</v>
      </c>
      <c r="D45" s="343">
        <f>'[6]12'!D45</f>
        <v>2</v>
      </c>
      <c r="E45" s="343">
        <f>'[6]12'!E45</f>
        <v>5</v>
      </c>
      <c r="F45" s="343">
        <f>'[6]12'!F45</f>
        <v>7</v>
      </c>
      <c r="G45" s="343">
        <f>'[6]12'!G45</f>
        <v>2</v>
      </c>
      <c r="H45" s="343">
        <f>'[6]12'!H45</f>
        <v>5</v>
      </c>
      <c r="I45" s="343">
        <f>'[6]12'!I45</f>
        <v>6</v>
      </c>
      <c r="J45" s="343">
        <f>'[6]12'!J45</f>
        <v>4</v>
      </c>
      <c r="K45" s="343">
        <f>'[6]12'!K45</f>
        <v>2</v>
      </c>
      <c r="L45" s="343">
        <f>'[6]12'!L45</f>
        <v>1</v>
      </c>
      <c r="M45" s="343">
        <f>'[6]12'!M45</f>
        <v>1</v>
      </c>
      <c r="N45" s="343">
        <f>'[6]12'!N45</f>
        <v>0</v>
      </c>
      <c r="O45" s="343">
        <f>'[6]12'!O45</f>
        <v>0</v>
      </c>
      <c r="P45" s="343">
        <f>'[6]12'!P45</f>
        <v>6</v>
      </c>
      <c r="Q45" s="343">
        <f>'[6]12'!Q45</f>
        <v>0</v>
      </c>
      <c r="R45" s="343">
        <f>'[6]12'!R45</f>
        <v>1</v>
      </c>
      <c r="S45" s="343">
        <f>'[6]12'!S45</f>
        <v>0</v>
      </c>
      <c r="T45" s="343">
        <f>'[6]12'!T45</f>
        <v>5</v>
      </c>
      <c r="U45" s="343">
        <f>'[6]12'!U45</f>
        <v>0</v>
      </c>
    </row>
    <row r="46" spans="1:21" s="210" customFormat="1" ht="15.75" customHeight="1">
      <c r="A46" s="211">
        <v>31</v>
      </c>
      <c r="B46" s="345" t="str">
        <f>'[6]12'!B46</f>
        <v>Hưng Yên</v>
      </c>
      <c r="C46" s="343">
        <f>'[6]12'!C46</f>
        <v>0</v>
      </c>
      <c r="D46" s="343">
        <f>'[6]12'!D46</f>
        <v>0</v>
      </c>
      <c r="E46" s="343">
        <f>'[6]12'!E46</f>
        <v>0</v>
      </c>
      <c r="F46" s="343">
        <f>'[6]12'!F46</f>
        <v>0</v>
      </c>
      <c r="G46" s="343">
        <f>'[6]12'!G46</f>
        <v>0</v>
      </c>
      <c r="H46" s="343">
        <f>'[6]12'!H46</f>
        <v>0</v>
      </c>
      <c r="I46" s="343">
        <f>'[6]12'!I46</f>
        <v>0</v>
      </c>
      <c r="J46" s="343">
        <f>'[6]12'!J46</f>
        <v>0</v>
      </c>
      <c r="K46" s="343">
        <f>'[6]12'!K46</f>
        <v>0</v>
      </c>
      <c r="L46" s="343">
        <f>'[6]12'!L46</f>
        <v>0</v>
      </c>
      <c r="M46" s="343">
        <f>'[6]12'!M46</f>
        <v>0</v>
      </c>
      <c r="N46" s="343">
        <f>'[6]12'!N46</f>
        <v>0</v>
      </c>
      <c r="O46" s="343">
        <f>'[6]12'!O46</f>
        <v>0</v>
      </c>
      <c r="P46" s="343">
        <f>'[6]12'!P46</f>
        <v>0</v>
      </c>
      <c r="Q46" s="343">
        <f>'[6]12'!Q46</f>
        <v>0</v>
      </c>
      <c r="R46" s="343">
        <f>'[6]12'!R46</f>
        <v>0</v>
      </c>
      <c r="S46" s="343">
        <f>'[6]12'!S46</f>
        <v>0</v>
      </c>
      <c r="T46" s="343">
        <f>'[6]12'!T46</f>
        <v>0</v>
      </c>
      <c r="U46" s="343">
        <f>'[6]12'!U46</f>
        <v>0</v>
      </c>
    </row>
    <row r="47" spans="1:21" s="210" customFormat="1" ht="15.75" customHeight="1">
      <c r="A47" s="211">
        <v>32</v>
      </c>
      <c r="B47" s="345" t="str">
        <f>'[6]12'!B47</f>
        <v>Kiên Giang</v>
      </c>
      <c r="C47" s="343">
        <f>'[6]12'!C47</f>
        <v>10</v>
      </c>
      <c r="D47" s="343">
        <f>'[6]12'!D47</f>
        <v>1</v>
      </c>
      <c r="E47" s="343">
        <f>'[6]12'!E47</f>
        <v>9</v>
      </c>
      <c r="F47" s="343">
        <f>'[6]12'!F47</f>
        <v>10</v>
      </c>
      <c r="G47" s="343">
        <f>'[6]12'!G47</f>
        <v>1</v>
      </c>
      <c r="H47" s="343">
        <f>'[6]12'!H47</f>
        <v>9</v>
      </c>
      <c r="I47" s="343">
        <f>'[6]12'!I47</f>
        <v>9</v>
      </c>
      <c r="J47" s="343">
        <f>'[6]12'!J47</f>
        <v>5</v>
      </c>
      <c r="K47" s="343">
        <f>'[6]12'!K47</f>
        <v>4</v>
      </c>
      <c r="L47" s="343">
        <f>'[6]12'!L47</f>
        <v>1</v>
      </c>
      <c r="M47" s="343">
        <f>'[6]12'!M47</f>
        <v>1</v>
      </c>
      <c r="N47" s="343">
        <f>'[6]12'!N47</f>
        <v>0</v>
      </c>
      <c r="O47" s="343">
        <f>'[6]12'!O47</f>
        <v>0</v>
      </c>
      <c r="P47" s="343">
        <f>'[6]12'!P47</f>
        <v>9</v>
      </c>
      <c r="Q47" s="343">
        <f>'[6]12'!Q47</f>
        <v>0</v>
      </c>
      <c r="R47" s="343">
        <f>'[6]12'!R47</f>
        <v>0</v>
      </c>
      <c r="S47" s="343">
        <f>'[6]12'!S47</f>
        <v>0</v>
      </c>
      <c r="T47" s="343">
        <f>'[6]12'!T47</f>
        <v>4</v>
      </c>
      <c r="U47" s="343">
        <f>'[6]12'!U47</f>
        <v>5</v>
      </c>
    </row>
    <row r="48" spans="1:21" s="210" customFormat="1" ht="15.75" customHeight="1">
      <c r="A48" s="211">
        <v>33</v>
      </c>
      <c r="B48" s="345" t="str">
        <f>'[6]12'!B48</f>
        <v>Kon Tum</v>
      </c>
      <c r="C48" s="343">
        <f>'[6]12'!C48</f>
        <v>1</v>
      </c>
      <c r="D48" s="343">
        <f>'[6]12'!D48</f>
        <v>0</v>
      </c>
      <c r="E48" s="343">
        <f>'[6]12'!E48</f>
        <v>1</v>
      </c>
      <c r="F48" s="343">
        <f>'[6]12'!F48</f>
        <v>1</v>
      </c>
      <c r="G48" s="343">
        <f>'[6]12'!G48</f>
        <v>0</v>
      </c>
      <c r="H48" s="343">
        <f>'[6]12'!H48</f>
        <v>1</v>
      </c>
      <c r="I48" s="343">
        <f>'[6]12'!I48</f>
        <v>1</v>
      </c>
      <c r="J48" s="343">
        <f>'[6]12'!J48</f>
        <v>1</v>
      </c>
      <c r="K48" s="343">
        <f>'[6]12'!K48</f>
        <v>0</v>
      </c>
      <c r="L48" s="343">
        <f>'[6]12'!L48</f>
        <v>0</v>
      </c>
      <c r="M48" s="343">
        <f>'[6]12'!M48</f>
        <v>0</v>
      </c>
      <c r="N48" s="343">
        <f>'[6]12'!N48</f>
        <v>0</v>
      </c>
      <c r="O48" s="343">
        <f>'[6]12'!O48</f>
        <v>0</v>
      </c>
      <c r="P48" s="343">
        <f>'[6]12'!P48</f>
        <v>1</v>
      </c>
      <c r="Q48" s="343">
        <f>'[6]12'!Q48</f>
        <v>0</v>
      </c>
      <c r="R48" s="343">
        <f>'[6]12'!R48</f>
        <v>0</v>
      </c>
      <c r="S48" s="343">
        <f>'[6]12'!S48</f>
        <v>0</v>
      </c>
      <c r="T48" s="343">
        <f>'[6]12'!T48</f>
        <v>1</v>
      </c>
      <c r="U48" s="343">
        <f>'[6]12'!U48</f>
        <v>0</v>
      </c>
    </row>
    <row r="49" spans="1:21" s="210" customFormat="1" ht="15.75" customHeight="1">
      <c r="A49" s="211">
        <v>34</v>
      </c>
      <c r="B49" s="345" t="str">
        <f>'[6]12'!B49</f>
        <v>Khánh Hoà</v>
      </c>
      <c r="C49" s="343">
        <f>'[6]12'!C49</f>
        <v>1</v>
      </c>
      <c r="D49" s="343">
        <f>'[6]12'!D49</f>
        <v>0</v>
      </c>
      <c r="E49" s="343">
        <f>'[6]12'!E49</f>
        <v>1</v>
      </c>
      <c r="F49" s="343">
        <f>'[6]12'!F49</f>
        <v>1</v>
      </c>
      <c r="G49" s="343">
        <f>'[6]12'!G49</f>
        <v>0</v>
      </c>
      <c r="H49" s="343">
        <f>'[6]12'!H49</f>
        <v>1</v>
      </c>
      <c r="I49" s="343">
        <f>'[6]12'!I49</f>
        <v>1</v>
      </c>
      <c r="J49" s="343">
        <f>'[6]12'!J49</f>
        <v>0</v>
      </c>
      <c r="K49" s="343">
        <f>'[6]12'!K49</f>
        <v>1</v>
      </c>
      <c r="L49" s="343">
        <f>'[6]12'!L49</f>
        <v>0</v>
      </c>
      <c r="M49" s="343">
        <f>'[6]12'!M49</f>
        <v>0</v>
      </c>
      <c r="N49" s="343">
        <f>'[6]12'!N49</f>
        <v>0</v>
      </c>
      <c r="O49" s="343">
        <f>'[6]12'!O49</f>
        <v>0</v>
      </c>
      <c r="P49" s="343">
        <f>'[6]12'!P49</f>
        <v>1</v>
      </c>
      <c r="Q49" s="343">
        <f>'[6]12'!Q49</f>
        <v>0</v>
      </c>
      <c r="R49" s="343">
        <f>'[6]12'!R49</f>
        <v>0</v>
      </c>
      <c r="S49" s="343">
        <f>'[6]12'!S49</f>
        <v>1</v>
      </c>
      <c r="T49" s="343">
        <f>'[6]12'!T49</f>
        <v>0</v>
      </c>
      <c r="U49" s="343">
        <f>'[6]12'!U49</f>
        <v>0</v>
      </c>
    </row>
    <row r="50" spans="1:21" s="210" customFormat="1" ht="15.75" customHeight="1">
      <c r="A50" s="211">
        <v>35</v>
      </c>
      <c r="B50" s="345" t="str">
        <f>'[6]12'!B50</f>
        <v>Lai Châu</v>
      </c>
      <c r="C50" s="343">
        <f>'[6]12'!C50</f>
        <v>6</v>
      </c>
      <c r="D50" s="343">
        <f>'[6]12'!D50</f>
        <v>0</v>
      </c>
      <c r="E50" s="343">
        <f>'[6]12'!E50</f>
        <v>6</v>
      </c>
      <c r="F50" s="343">
        <f>'[6]12'!F50</f>
        <v>1</v>
      </c>
      <c r="G50" s="343">
        <f>'[6]12'!G50</f>
        <v>0</v>
      </c>
      <c r="H50" s="343">
        <f>'[6]12'!H50</f>
        <v>1</v>
      </c>
      <c r="I50" s="343">
        <f>'[6]12'!I50</f>
        <v>1</v>
      </c>
      <c r="J50" s="343">
        <f>'[6]12'!J50</f>
        <v>1</v>
      </c>
      <c r="K50" s="343">
        <f>'[6]12'!K50</f>
        <v>0</v>
      </c>
      <c r="L50" s="343">
        <f>'[6]12'!L50</f>
        <v>0</v>
      </c>
      <c r="M50" s="343">
        <f>'[6]12'!M50</f>
        <v>0</v>
      </c>
      <c r="N50" s="343">
        <f>'[6]12'!N50</f>
        <v>0</v>
      </c>
      <c r="O50" s="343">
        <f>'[6]12'!O50</f>
        <v>0</v>
      </c>
      <c r="P50" s="343">
        <f>'[6]12'!P50</f>
        <v>1</v>
      </c>
      <c r="Q50" s="343">
        <f>'[6]12'!Q50</f>
        <v>0</v>
      </c>
      <c r="R50" s="343">
        <f>'[6]12'!R50</f>
        <v>0</v>
      </c>
      <c r="S50" s="343">
        <f>'[6]12'!S50</f>
        <v>0</v>
      </c>
      <c r="T50" s="343">
        <f>'[6]12'!T50</f>
        <v>1</v>
      </c>
      <c r="U50" s="343">
        <f>'[6]12'!U50</f>
        <v>0</v>
      </c>
    </row>
    <row r="51" spans="1:21" s="210" customFormat="1" ht="15.75" customHeight="1">
      <c r="A51" s="211">
        <v>36</v>
      </c>
      <c r="B51" s="345" t="str">
        <f>'[6]12'!B51</f>
        <v>Lạng Sơn</v>
      </c>
      <c r="C51" s="343">
        <f>'[6]12'!C51</f>
        <v>4</v>
      </c>
      <c r="D51" s="343">
        <f>'[6]12'!D51</f>
        <v>0</v>
      </c>
      <c r="E51" s="343">
        <f>'[6]12'!E51</f>
        <v>4</v>
      </c>
      <c r="F51" s="343">
        <f>'[6]12'!F51</f>
        <v>4</v>
      </c>
      <c r="G51" s="343">
        <f>'[6]12'!G51</f>
        <v>0</v>
      </c>
      <c r="H51" s="343">
        <f>'[6]12'!H51</f>
        <v>4</v>
      </c>
      <c r="I51" s="343">
        <f>'[6]12'!I51</f>
        <v>4</v>
      </c>
      <c r="J51" s="343">
        <f>'[6]12'!J51</f>
        <v>1</v>
      </c>
      <c r="K51" s="343">
        <f>'[6]12'!K51</f>
        <v>3</v>
      </c>
      <c r="L51" s="343">
        <f>'[6]12'!L51</f>
        <v>0</v>
      </c>
      <c r="M51" s="343">
        <f>'[6]12'!M51</f>
        <v>0</v>
      </c>
      <c r="N51" s="343">
        <f>'[6]12'!N51</f>
        <v>0</v>
      </c>
      <c r="O51" s="343">
        <f>'[6]12'!O51</f>
        <v>0</v>
      </c>
      <c r="P51" s="343">
        <f>'[6]12'!P51</f>
        <v>4</v>
      </c>
      <c r="Q51" s="343">
        <f>'[6]12'!Q51</f>
        <v>1</v>
      </c>
      <c r="R51" s="343">
        <f>'[6]12'!R51</f>
        <v>0</v>
      </c>
      <c r="S51" s="343">
        <f>'[6]12'!S51</f>
        <v>1</v>
      </c>
      <c r="T51" s="343">
        <f>'[6]12'!T51</f>
        <v>2</v>
      </c>
      <c r="U51" s="343">
        <f>'[6]12'!U51</f>
        <v>0</v>
      </c>
    </row>
    <row r="52" spans="1:21" s="210" customFormat="1" ht="15.75" customHeight="1">
      <c r="A52" s="211">
        <v>37</v>
      </c>
      <c r="B52" s="345" t="str">
        <f>'[6]12'!B52</f>
        <v>Lào Cai</v>
      </c>
      <c r="C52" s="343">
        <f>'[6]12'!C52</f>
        <v>0</v>
      </c>
      <c r="D52" s="343">
        <f>'[6]12'!D52</f>
        <v>0</v>
      </c>
      <c r="E52" s="343">
        <f>'[6]12'!E52</f>
        <v>0</v>
      </c>
      <c r="F52" s="343">
        <f>'[6]12'!F52</f>
        <v>0</v>
      </c>
      <c r="G52" s="343">
        <f>'[6]12'!G52</f>
        <v>0</v>
      </c>
      <c r="H52" s="343">
        <f>'[6]12'!H52</f>
        <v>0</v>
      </c>
      <c r="I52" s="343">
        <f>'[6]12'!I52</f>
        <v>0</v>
      </c>
      <c r="J52" s="343">
        <f>'[6]12'!J52</f>
        <v>0</v>
      </c>
      <c r="K52" s="343">
        <f>'[6]12'!K52</f>
        <v>0</v>
      </c>
      <c r="L52" s="343">
        <f>'[6]12'!L52</f>
        <v>0</v>
      </c>
      <c r="M52" s="343">
        <f>'[6]12'!M52</f>
        <v>0</v>
      </c>
      <c r="N52" s="343">
        <f>'[6]12'!N52</f>
        <v>0</v>
      </c>
      <c r="O52" s="343">
        <f>'[6]12'!O52</f>
        <v>0</v>
      </c>
      <c r="P52" s="343">
        <f>'[6]12'!P52</f>
        <v>0</v>
      </c>
      <c r="Q52" s="343">
        <f>'[6]12'!Q52</f>
        <v>0</v>
      </c>
      <c r="R52" s="343">
        <f>'[6]12'!R52</f>
        <v>0</v>
      </c>
      <c r="S52" s="343">
        <f>'[6]12'!S52</f>
        <v>0</v>
      </c>
      <c r="T52" s="343">
        <f>'[6]12'!T52</f>
        <v>0</v>
      </c>
      <c r="U52" s="343">
        <f>'[6]12'!U52</f>
        <v>0</v>
      </c>
    </row>
    <row r="53" spans="1:21" s="210" customFormat="1" ht="15.75" customHeight="1">
      <c r="A53" s="211">
        <v>38</v>
      </c>
      <c r="B53" s="345" t="str">
        <f>'[6]12'!B53</f>
        <v>Lâm Đồng</v>
      </c>
      <c r="C53" s="343">
        <f>'[6]12'!C53</f>
        <v>4</v>
      </c>
      <c r="D53" s="343">
        <f>'[6]12'!D53</f>
        <v>0</v>
      </c>
      <c r="E53" s="343">
        <f>'[6]12'!E53</f>
        <v>4</v>
      </c>
      <c r="F53" s="343">
        <f>'[6]12'!F53</f>
        <v>4</v>
      </c>
      <c r="G53" s="343">
        <f>'[6]12'!G53</f>
        <v>0</v>
      </c>
      <c r="H53" s="343">
        <f>'[6]12'!H53</f>
        <v>4</v>
      </c>
      <c r="I53" s="343">
        <f>'[6]12'!I53</f>
        <v>4</v>
      </c>
      <c r="J53" s="343">
        <f>'[6]12'!J53</f>
        <v>4</v>
      </c>
      <c r="K53" s="343">
        <f>'[6]12'!K53</f>
        <v>0</v>
      </c>
      <c r="L53" s="343">
        <f>'[6]12'!L53</f>
        <v>0</v>
      </c>
      <c r="M53" s="343">
        <f>'[6]12'!M53</f>
        <v>0</v>
      </c>
      <c r="N53" s="343">
        <f>'[6]12'!N53</f>
        <v>0</v>
      </c>
      <c r="O53" s="343">
        <f>'[6]12'!O53</f>
        <v>0</v>
      </c>
      <c r="P53" s="343">
        <f>'[6]12'!P53</f>
        <v>4</v>
      </c>
      <c r="Q53" s="343">
        <f>'[6]12'!Q53</f>
        <v>0</v>
      </c>
      <c r="R53" s="343">
        <f>'[6]12'!R53</f>
        <v>0</v>
      </c>
      <c r="S53" s="343">
        <f>'[6]12'!S53</f>
        <v>1</v>
      </c>
      <c r="T53" s="343">
        <f>'[6]12'!T53</f>
        <v>3</v>
      </c>
      <c r="U53" s="343">
        <f>'[6]12'!U53</f>
        <v>0</v>
      </c>
    </row>
    <row r="54" spans="1:21" s="210" customFormat="1" ht="15.75" customHeight="1">
      <c r="A54" s="211">
        <v>39</v>
      </c>
      <c r="B54" s="345" t="str">
        <f>'[6]12'!B54</f>
        <v>Long An</v>
      </c>
      <c r="C54" s="343">
        <f>'[6]12'!C54</f>
        <v>4</v>
      </c>
      <c r="D54" s="343">
        <f>'[6]12'!D54</f>
        <v>0</v>
      </c>
      <c r="E54" s="343">
        <f>'[6]12'!E54</f>
        <v>4</v>
      </c>
      <c r="F54" s="343">
        <f>'[6]12'!F54</f>
        <v>4</v>
      </c>
      <c r="G54" s="343">
        <f>'[6]12'!G54</f>
        <v>0</v>
      </c>
      <c r="H54" s="343">
        <f>'[6]12'!H54</f>
        <v>4</v>
      </c>
      <c r="I54" s="343">
        <f>'[6]12'!I54</f>
        <v>4</v>
      </c>
      <c r="J54" s="343">
        <f>'[6]12'!J54</f>
        <v>2</v>
      </c>
      <c r="K54" s="343">
        <f>'[6]12'!K54</f>
        <v>2</v>
      </c>
      <c r="L54" s="343">
        <f>'[6]12'!L54</f>
        <v>0</v>
      </c>
      <c r="M54" s="343">
        <f>'[6]12'!M54</f>
        <v>0</v>
      </c>
      <c r="N54" s="343">
        <f>'[6]12'!N54</f>
        <v>0</v>
      </c>
      <c r="O54" s="343">
        <f>'[6]12'!O54</f>
        <v>0</v>
      </c>
      <c r="P54" s="343">
        <f>'[6]12'!P54</f>
        <v>4</v>
      </c>
      <c r="Q54" s="343">
        <f>'[6]12'!Q54</f>
        <v>1</v>
      </c>
      <c r="R54" s="343">
        <f>'[6]12'!R54</f>
        <v>0</v>
      </c>
      <c r="S54" s="343">
        <f>'[6]12'!S54</f>
        <v>0</v>
      </c>
      <c r="T54" s="343">
        <f>'[6]12'!T54</f>
        <v>1</v>
      </c>
      <c r="U54" s="343">
        <f>'[6]12'!U54</f>
        <v>2</v>
      </c>
    </row>
    <row r="55" spans="1:21" s="210" customFormat="1" ht="15.75" customHeight="1">
      <c r="A55" s="211">
        <v>40</v>
      </c>
      <c r="B55" s="345" t="str">
        <f>'[6]12'!B55</f>
        <v>Nam Định</v>
      </c>
      <c r="C55" s="343">
        <f>'[6]12'!C55</f>
        <v>0</v>
      </c>
      <c r="D55" s="343">
        <f>'[6]12'!D55</f>
        <v>0</v>
      </c>
      <c r="E55" s="343">
        <f>'[6]12'!E55</f>
        <v>0</v>
      </c>
      <c r="F55" s="343">
        <f>'[6]12'!F55</f>
        <v>0</v>
      </c>
      <c r="G55" s="343">
        <f>'[6]12'!G55</f>
        <v>0</v>
      </c>
      <c r="H55" s="343">
        <f>'[6]12'!H55</f>
        <v>0</v>
      </c>
      <c r="I55" s="343">
        <f>'[6]12'!I55</f>
        <v>0</v>
      </c>
      <c r="J55" s="343">
        <f>'[6]12'!J55</f>
        <v>0</v>
      </c>
      <c r="K55" s="343">
        <f>'[6]12'!K55</f>
        <v>0</v>
      </c>
      <c r="L55" s="343">
        <f>'[6]12'!L55</f>
        <v>0</v>
      </c>
      <c r="M55" s="343">
        <f>'[6]12'!M55</f>
        <v>0</v>
      </c>
      <c r="N55" s="343">
        <f>'[6]12'!N55</f>
        <v>0</v>
      </c>
      <c r="O55" s="343">
        <f>'[6]12'!O55</f>
        <v>0</v>
      </c>
      <c r="P55" s="343">
        <f>'[6]12'!P55</f>
        <v>0</v>
      </c>
      <c r="Q55" s="343">
        <f>'[6]12'!Q55</f>
        <v>0</v>
      </c>
      <c r="R55" s="343">
        <f>'[6]12'!R55</f>
        <v>0</v>
      </c>
      <c r="S55" s="343">
        <f>'[6]12'!S55</f>
        <v>0</v>
      </c>
      <c r="T55" s="343">
        <f>'[6]12'!T55</f>
        <v>0</v>
      </c>
      <c r="U55" s="343">
        <f>'[6]12'!U55</f>
        <v>0</v>
      </c>
    </row>
    <row r="56" spans="1:21" s="212" customFormat="1" ht="15.75" customHeight="1">
      <c r="A56" s="211">
        <v>41</v>
      </c>
      <c r="B56" s="345" t="str">
        <f>'[6]12'!B56</f>
        <v>Ninh Bình</v>
      </c>
      <c r="C56" s="343">
        <f>'[6]12'!C56</f>
        <v>0</v>
      </c>
      <c r="D56" s="343">
        <f>'[6]12'!D56</f>
        <v>0</v>
      </c>
      <c r="E56" s="343">
        <f>'[6]12'!E56</f>
        <v>0</v>
      </c>
      <c r="F56" s="343">
        <f>'[6]12'!F56</f>
        <v>0</v>
      </c>
      <c r="G56" s="343">
        <f>'[6]12'!G56</f>
        <v>0</v>
      </c>
      <c r="H56" s="343">
        <f>'[6]12'!H56</f>
        <v>0</v>
      </c>
      <c r="I56" s="343">
        <f>'[6]12'!I56</f>
        <v>0</v>
      </c>
      <c r="J56" s="343">
        <f>'[6]12'!J56</f>
        <v>0</v>
      </c>
      <c r="K56" s="343">
        <f>'[6]12'!K56</f>
        <v>0</v>
      </c>
      <c r="L56" s="343">
        <f>'[6]12'!L56</f>
        <v>0</v>
      </c>
      <c r="M56" s="343">
        <f>'[6]12'!M56</f>
        <v>0</v>
      </c>
      <c r="N56" s="343">
        <f>'[6]12'!N56</f>
        <v>0</v>
      </c>
      <c r="O56" s="343">
        <f>'[6]12'!O56</f>
        <v>0</v>
      </c>
      <c r="P56" s="343">
        <f>'[6]12'!P56</f>
        <v>0</v>
      </c>
      <c r="Q56" s="343">
        <f>'[6]12'!Q56</f>
        <v>0</v>
      </c>
      <c r="R56" s="343">
        <f>'[6]12'!R56</f>
        <v>0</v>
      </c>
      <c r="S56" s="343">
        <f>'[6]12'!S56</f>
        <v>0</v>
      </c>
      <c r="T56" s="343">
        <f>'[6]12'!T56</f>
        <v>0</v>
      </c>
      <c r="U56" s="343">
        <f>'[6]12'!U56</f>
        <v>0</v>
      </c>
    </row>
    <row r="57" spans="1:21" s="212" customFormat="1" ht="15.75" customHeight="1">
      <c r="A57" s="211">
        <v>42</v>
      </c>
      <c r="B57" s="345" t="str">
        <f>'[6]12'!B57</f>
        <v>Ninh Thuận</v>
      </c>
      <c r="C57" s="343">
        <f>'[6]12'!C57</f>
        <v>5</v>
      </c>
      <c r="D57" s="343">
        <f>'[6]12'!D57</f>
        <v>0</v>
      </c>
      <c r="E57" s="343">
        <f>'[6]12'!E57</f>
        <v>5</v>
      </c>
      <c r="F57" s="343">
        <f>'[6]12'!F57</f>
        <v>4</v>
      </c>
      <c r="G57" s="343">
        <f>'[6]12'!G57</f>
        <v>0</v>
      </c>
      <c r="H57" s="343">
        <f>'[6]12'!H57</f>
        <v>4</v>
      </c>
      <c r="I57" s="343">
        <f>'[6]12'!I57</f>
        <v>1</v>
      </c>
      <c r="J57" s="343">
        <f>'[6]12'!J57</f>
        <v>0</v>
      </c>
      <c r="K57" s="343">
        <f>'[6]12'!K57</f>
        <v>1</v>
      </c>
      <c r="L57" s="343">
        <f>'[6]12'!L57</f>
        <v>3</v>
      </c>
      <c r="M57" s="343">
        <f>'[6]12'!M57</f>
        <v>1</v>
      </c>
      <c r="N57" s="343">
        <f>'[6]12'!N57</f>
        <v>2</v>
      </c>
      <c r="O57" s="343">
        <f>'[6]12'!O57</f>
        <v>0</v>
      </c>
      <c r="P57" s="343">
        <f>'[6]12'!P57</f>
        <v>1</v>
      </c>
      <c r="Q57" s="343">
        <f>'[6]12'!Q57</f>
        <v>0</v>
      </c>
      <c r="R57" s="343">
        <f>'[6]12'!R57</f>
        <v>0</v>
      </c>
      <c r="S57" s="343">
        <f>'[6]12'!S57</f>
        <v>0</v>
      </c>
      <c r="T57" s="343">
        <f>'[6]12'!T57</f>
        <v>0</v>
      </c>
      <c r="U57" s="343">
        <f>'[6]12'!U57</f>
        <v>1</v>
      </c>
    </row>
    <row r="58" spans="1:21" s="212" customFormat="1" ht="15.75" customHeight="1">
      <c r="A58" s="211">
        <v>43</v>
      </c>
      <c r="B58" s="345" t="str">
        <f>'[6]12'!B58</f>
        <v>Nghệ An</v>
      </c>
      <c r="C58" s="343">
        <f>'[6]12'!C58</f>
        <v>4</v>
      </c>
      <c r="D58" s="343">
        <f>'[6]12'!D58</f>
        <v>0</v>
      </c>
      <c r="E58" s="343">
        <f>'[6]12'!E58</f>
        <v>4</v>
      </c>
      <c r="F58" s="343">
        <f>'[6]12'!F58</f>
        <v>3</v>
      </c>
      <c r="G58" s="343">
        <f>'[6]12'!G58</f>
        <v>0</v>
      </c>
      <c r="H58" s="343">
        <f>'[6]12'!H58</f>
        <v>3</v>
      </c>
      <c r="I58" s="343">
        <f>'[6]12'!I58</f>
        <v>3</v>
      </c>
      <c r="J58" s="343">
        <f>'[6]12'!J58</f>
        <v>0</v>
      </c>
      <c r="K58" s="343">
        <f>'[6]12'!K58</f>
        <v>3</v>
      </c>
      <c r="L58" s="343">
        <f>'[6]12'!L58</f>
        <v>0</v>
      </c>
      <c r="M58" s="343">
        <f>'[6]12'!M58</f>
        <v>0</v>
      </c>
      <c r="N58" s="343">
        <f>'[6]12'!N58</f>
        <v>0</v>
      </c>
      <c r="O58" s="343">
        <f>'[6]12'!O58</f>
        <v>0</v>
      </c>
      <c r="P58" s="343">
        <f>'[6]12'!P58</f>
        <v>3</v>
      </c>
      <c r="Q58" s="343">
        <f>'[6]12'!Q58</f>
        <v>0</v>
      </c>
      <c r="R58" s="343">
        <f>'[6]12'!R58</f>
        <v>0</v>
      </c>
      <c r="S58" s="343">
        <f>'[6]12'!S58</f>
        <v>0</v>
      </c>
      <c r="T58" s="343">
        <f>'[6]12'!T58</f>
        <v>1</v>
      </c>
      <c r="U58" s="343">
        <f>'[6]12'!U58</f>
        <v>2</v>
      </c>
    </row>
    <row r="59" spans="1:21" s="210" customFormat="1" ht="15.75" customHeight="1">
      <c r="A59" s="211">
        <v>44</v>
      </c>
      <c r="B59" s="345" t="str">
        <f>'[6]12'!B59</f>
        <v>Phú Thọ</v>
      </c>
      <c r="C59" s="343">
        <f>'[6]12'!C59</f>
        <v>4</v>
      </c>
      <c r="D59" s="343">
        <f>'[6]12'!D59</f>
        <v>0</v>
      </c>
      <c r="E59" s="343">
        <f>'[6]12'!E59</f>
        <v>4</v>
      </c>
      <c r="F59" s="343">
        <f>'[6]12'!F59</f>
        <v>4</v>
      </c>
      <c r="G59" s="343">
        <f>'[6]12'!G59</f>
        <v>0</v>
      </c>
      <c r="H59" s="343">
        <f>'[6]12'!H59</f>
        <v>4</v>
      </c>
      <c r="I59" s="343">
        <f>'[6]12'!I59</f>
        <v>4</v>
      </c>
      <c r="J59" s="343">
        <f>'[6]12'!J59</f>
        <v>4</v>
      </c>
      <c r="K59" s="343">
        <f>'[6]12'!K59</f>
        <v>0</v>
      </c>
      <c r="L59" s="343">
        <f>'[6]12'!L59</f>
        <v>0</v>
      </c>
      <c r="M59" s="343">
        <f>'[6]12'!M59</f>
        <v>0</v>
      </c>
      <c r="N59" s="343">
        <f>'[6]12'!N59</f>
        <v>0</v>
      </c>
      <c r="O59" s="343">
        <f>'[6]12'!O59</f>
        <v>0</v>
      </c>
      <c r="P59" s="343">
        <f>'[6]12'!P59</f>
        <v>4</v>
      </c>
      <c r="Q59" s="343">
        <f>'[6]12'!Q59</f>
        <v>0</v>
      </c>
      <c r="R59" s="343">
        <f>'[6]12'!R59</f>
        <v>0</v>
      </c>
      <c r="S59" s="343">
        <f>'[6]12'!S59</f>
        <v>0</v>
      </c>
      <c r="T59" s="343">
        <f>'[6]12'!T59</f>
        <v>2</v>
      </c>
      <c r="U59" s="343">
        <f>'[6]12'!U59</f>
        <v>2</v>
      </c>
    </row>
    <row r="60" spans="1:21" s="210" customFormat="1" ht="15.75" customHeight="1">
      <c r="A60" s="211">
        <v>45</v>
      </c>
      <c r="B60" s="345" t="str">
        <f>'[6]12'!B60</f>
        <v>Phú Yên</v>
      </c>
      <c r="C60" s="343">
        <f>'[6]12'!C60</f>
        <v>0</v>
      </c>
      <c r="D60" s="343">
        <f>'[6]12'!D60</f>
        <v>0</v>
      </c>
      <c r="E60" s="343">
        <f>'[6]12'!E60</f>
        <v>0</v>
      </c>
      <c r="F60" s="343">
        <f>'[6]12'!F60</f>
        <v>0</v>
      </c>
      <c r="G60" s="343">
        <f>'[6]12'!G60</f>
        <v>0</v>
      </c>
      <c r="H60" s="343">
        <f>'[6]12'!H60</f>
        <v>0</v>
      </c>
      <c r="I60" s="343">
        <f>'[6]12'!I60</f>
        <v>0</v>
      </c>
      <c r="J60" s="343">
        <f>'[6]12'!J60</f>
        <v>0</v>
      </c>
      <c r="K60" s="343">
        <f>'[6]12'!K60</f>
        <v>0</v>
      </c>
      <c r="L60" s="343">
        <f>'[6]12'!L60</f>
        <v>0</v>
      </c>
      <c r="M60" s="343">
        <f>'[6]12'!M60</f>
        <v>0</v>
      </c>
      <c r="N60" s="343">
        <f>'[6]12'!N60</f>
        <v>0</v>
      </c>
      <c r="O60" s="343">
        <f>'[6]12'!O60</f>
        <v>0</v>
      </c>
      <c r="P60" s="343">
        <f>'[6]12'!P60</f>
        <v>0</v>
      </c>
      <c r="Q60" s="343">
        <f>'[6]12'!Q60</f>
        <v>0</v>
      </c>
      <c r="R60" s="343">
        <f>'[6]12'!R60</f>
        <v>0</v>
      </c>
      <c r="S60" s="343">
        <f>'[6]12'!S60</f>
        <v>0</v>
      </c>
      <c r="T60" s="343">
        <f>'[6]12'!T60</f>
        <v>0</v>
      </c>
      <c r="U60" s="343">
        <f>'[6]12'!U60</f>
        <v>0</v>
      </c>
    </row>
    <row r="61" spans="1:21" s="210" customFormat="1" ht="15.75" customHeight="1">
      <c r="A61" s="211">
        <v>46</v>
      </c>
      <c r="B61" s="345" t="str">
        <f>'[6]12'!B61</f>
        <v>Quảng Bình</v>
      </c>
      <c r="C61" s="343">
        <f>'[6]12'!C61</f>
        <v>0</v>
      </c>
      <c r="D61" s="343">
        <f>'[6]12'!D61</f>
        <v>0</v>
      </c>
      <c r="E61" s="343">
        <f>'[6]12'!E61</f>
        <v>0</v>
      </c>
      <c r="F61" s="343">
        <f>'[6]12'!F61</f>
        <v>0</v>
      </c>
      <c r="G61" s="343">
        <f>'[6]12'!G61</f>
        <v>0</v>
      </c>
      <c r="H61" s="343">
        <f>'[6]12'!H61</f>
        <v>0</v>
      </c>
      <c r="I61" s="343">
        <f>'[6]12'!I61</f>
        <v>0</v>
      </c>
      <c r="J61" s="343">
        <f>'[6]12'!J61</f>
        <v>0</v>
      </c>
      <c r="K61" s="343">
        <f>'[6]12'!K61</f>
        <v>0</v>
      </c>
      <c r="L61" s="343">
        <f>'[6]12'!L61</f>
        <v>0</v>
      </c>
      <c r="M61" s="343">
        <f>'[6]12'!M61</f>
        <v>0</v>
      </c>
      <c r="N61" s="343">
        <f>'[6]12'!N61</f>
        <v>0</v>
      </c>
      <c r="O61" s="343">
        <f>'[6]12'!O61</f>
        <v>0</v>
      </c>
      <c r="P61" s="343">
        <f>'[6]12'!P61</f>
        <v>0</v>
      </c>
      <c r="Q61" s="343">
        <f>'[6]12'!Q61</f>
        <v>0</v>
      </c>
      <c r="R61" s="343">
        <f>'[6]12'!R61</f>
        <v>0</v>
      </c>
      <c r="S61" s="343">
        <f>'[6]12'!S61</f>
        <v>0</v>
      </c>
      <c r="T61" s="343">
        <f>'[6]12'!T61</f>
        <v>0</v>
      </c>
      <c r="U61" s="343">
        <f>'[6]12'!U61</f>
        <v>0</v>
      </c>
    </row>
    <row r="62" spans="1:21" s="210" customFormat="1" ht="15.75" customHeight="1">
      <c r="A62" s="211">
        <v>47</v>
      </c>
      <c r="B62" s="345" t="str">
        <f>'[6]12'!B62</f>
        <v>Quảng Nam</v>
      </c>
      <c r="C62" s="343">
        <f>'[6]12'!C62</f>
        <v>4</v>
      </c>
      <c r="D62" s="343">
        <f>'[6]12'!D62</f>
        <v>0</v>
      </c>
      <c r="E62" s="343">
        <f>'[6]12'!E62</f>
        <v>4</v>
      </c>
      <c r="F62" s="343">
        <f>'[6]12'!F62</f>
        <v>3</v>
      </c>
      <c r="G62" s="343">
        <f>'[6]12'!G62</f>
        <v>0</v>
      </c>
      <c r="H62" s="343">
        <f>'[6]12'!H62</f>
        <v>3</v>
      </c>
      <c r="I62" s="343">
        <f>'[6]12'!I62</f>
        <v>1</v>
      </c>
      <c r="J62" s="343">
        <f>'[6]12'!J62</f>
        <v>1</v>
      </c>
      <c r="K62" s="343">
        <f>'[6]12'!K62</f>
        <v>0</v>
      </c>
      <c r="L62" s="343">
        <f>'[6]12'!L62</f>
        <v>2</v>
      </c>
      <c r="M62" s="343">
        <f>'[6]12'!M62</f>
        <v>0</v>
      </c>
      <c r="N62" s="343">
        <f>'[6]12'!N62</f>
        <v>2</v>
      </c>
      <c r="O62" s="343">
        <f>'[6]12'!O62</f>
        <v>0</v>
      </c>
      <c r="P62" s="343">
        <f>'[6]12'!P62</f>
        <v>1</v>
      </c>
      <c r="Q62" s="343">
        <f>'[6]12'!Q62</f>
        <v>0</v>
      </c>
      <c r="R62" s="343">
        <f>'[6]12'!R62</f>
        <v>0</v>
      </c>
      <c r="S62" s="343">
        <f>'[6]12'!S62</f>
        <v>0</v>
      </c>
      <c r="T62" s="343">
        <f>'[6]12'!T62</f>
        <v>0</v>
      </c>
      <c r="U62" s="343">
        <f>'[6]12'!U62</f>
        <v>1</v>
      </c>
    </row>
    <row r="63" spans="1:21" s="210" customFormat="1" ht="15.75" customHeight="1">
      <c r="A63" s="211">
        <v>48</v>
      </c>
      <c r="B63" s="345" t="str">
        <f>'[6]12'!B63</f>
        <v>Quảng Ninh</v>
      </c>
      <c r="C63" s="343">
        <f>'[6]12'!C63</f>
        <v>15</v>
      </c>
      <c r="D63" s="343">
        <f>'[6]12'!D63</f>
        <v>0</v>
      </c>
      <c r="E63" s="343">
        <f>'[6]12'!E63</f>
        <v>15</v>
      </c>
      <c r="F63" s="343">
        <f>'[6]12'!F63</f>
        <v>3</v>
      </c>
      <c r="G63" s="343">
        <f>'[6]12'!G63</f>
        <v>0</v>
      </c>
      <c r="H63" s="343">
        <f>'[6]12'!H63</f>
        <v>3</v>
      </c>
      <c r="I63" s="343">
        <f>'[6]12'!I63</f>
        <v>3</v>
      </c>
      <c r="J63" s="343">
        <f>'[6]12'!J63</f>
        <v>2</v>
      </c>
      <c r="K63" s="343">
        <f>'[6]12'!K63</f>
        <v>1</v>
      </c>
      <c r="L63" s="343">
        <f>'[6]12'!L63</f>
        <v>0</v>
      </c>
      <c r="M63" s="343">
        <f>'[6]12'!M63</f>
        <v>0</v>
      </c>
      <c r="N63" s="343">
        <f>'[6]12'!N63</f>
        <v>0</v>
      </c>
      <c r="O63" s="343">
        <f>'[6]12'!O63</f>
        <v>0</v>
      </c>
      <c r="P63" s="343">
        <f>'[6]12'!P63</f>
        <v>3</v>
      </c>
      <c r="Q63" s="343">
        <f>'[6]12'!Q63</f>
        <v>0</v>
      </c>
      <c r="R63" s="343">
        <f>'[6]12'!R63</f>
        <v>0</v>
      </c>
      <c r="S63" s="343">
        <f>'[6]12'!S63</f>
        <v>1</v>
      </c>
      <c r="T63" s="343">
        <f>'[6]12'!T63</f>
        <v>2</v>
      </c>
      <c r="U63" s="343">
        <f>'[6]12'!U63</f>
        <v>0</v>
      </c>
    </row>
    <row r="64" spans="1:21" s="210" customFormat="1" ht="15.75" customHeight="1">
      <c r="A64" s="211">
        <v>49</v>
      </c>
      <c r="B64" s="345" t="str">
        <f>'[6]12'!B64</f>
        <v>Quảng Ngãi</v>
      </c>
      <c r="C64" s="343">
        <f>'[6]12'!C64</f>
        <v>21</v>
      </c>
      <c r="D64" s="343">
        <f>'[6]12'!D64</f>
        <v>0</v>
      </c>
      <c r="E64" s="343">
        <f>'[6]12'!E64</f>
        <v>21</v>
      </c>
      <c r="F64" s="343">
        <f>'[6]12'!F64</f>
        <v>5</v>
      </c>
      <c r="G64" s="343">
        <f>'[6]12'!G64</f>
        <v>0</v>
      </c>
      <c r="H64" s="343">
        <f>'[6]12'!H64</f>
        <v>5</v>
      </c>
      <c r="I64" s="343">
        <f>'[6]12'!I64</f>
        <v>2</v>
      </c>
      <c r="J64" s="343">
        <f>'[6]12'!J64</f>
        <v>1</v>
      </c>
      <c r="K64" s="343">
        <f>'[6]12'!K64</f>
        <v>1</v>
      </c>
      <c r="L64" s="343">
        <f>'[6]12'!L64</f>
        <v>3</v>
      </c>
      <c r="M64" s="343">
        <f>'[6]12'!M64</f>
        <v>1</v>
      </c>
      <c r="N64" s="343">
        <f>'[6]12'!N64</f>
        <v>2</v>
      </c>
      <c r="O64" s="343">
        <f>'[6]12'!O64</f>
        <v>0</v>
      </c>
      <c r="P64" s="343">
        <f>'[6]12'!P64</f>
        <v>2</v>
      </c>
      <c r="Q64" s="343">
        <f>'[6]12'!Q64</f>
        <v>1</v>
      </c>
      <c r="R64" s="343">
        <f>'[6]12'!R64</f>
        <v>0</v>
      </c>
      <c r="S64" s="343">
        <f>'[6]12'!S64</f>
        <v>0</v>
      </c>
      <c r="T64" s="343">
        <f>'[6]12'!T64</f>
        <v>0</v>
      </c>
      <c r="U64" s="343">
        <f>'[6]12'!U64</f>
        <v>1</v>
      </c>
    </row>
    <row r="65" spans="1:21" s="210" customFormat="1" ht="15.75" customHeight="1">
      <c r="A65" s="211">
        <v>50</v>
      </c>
      <c r="B65" s="345" t="str">
        <f>'[6]12'!B65</f>
        <v>Quảng Trị</v>
      </c>
      <c r="C65" s="343">
        <f>'[6]12'!C65</f>
        <v>1</v>
      </c>
      <c r="D65" s="343">
        <f>'[6]12'!D65</f>
        <v>0</v>
      </c>
      <c r="E65" s="343">
        <f>'[6]12'!E65</f>
        <v>1</v>
      </c>
      <c r="F65" s="343">
        <f>'[6]12'!F65</f>
        <v>1</v>
      </c>
      <c r="G65" s="343">
        <f>'[6]12'!G65</f>
        <v>0</v>
      </c>
      <c r="H65" s="343">
        <f>'[6]12'!H65</f>
        <v>1</v>
      </c>
      <c r="I65" s="343">
        <f>'[6]12'!I65</f>
        <v>1</v>
      </c>
      <c r="J65" s="343">
        <f>'[6]12'!J65</f>
        <v>1</v>
      </c>
      <c r="K65" s="343">
        <f>'[6]12'!K65</f>
        <v>0</v>
      </c>
      <c r="L65" s="343">
        <f>'[6]12'!L65</f>
        <v>0</v>
      </c>
      <c r="M65" s="343">
        <f>'[6]12'!M65</f>
        <v>0</v>
      </c>
      <c r="N65" s="343">
        <f>'[6]12'!N65</f>
        <v>0</v>
      </c>
      <c r="O65" s="343">
        <f>'[6]12'!O65</f>
        <v>0</v>
      </c>
      <c r="P65" s="343">
        <f>'[6]12'!P65</f>
        <v>1</v>
      </c>
      <c r="Q65" s="343">
        <f>'[6]12'!Q65</f>
        <v>0</v>
      </c>
      <c r="R65" s="343">
        <f>'[6]12'!R65</f>
        <v>0</v>
      </c>
      <c r="S65" s="343">
        <f>'[6]12'!S65</f>
        <v>0</v>
      </c>
      <c r="T65" s="343">
        <f>'[6]12'!T65</f>
        <v>1</v>
      </c>
      <c r="U65" s="343">
        <f>'[6]12'!U65</f>
        <v>0</v>
      </c>
    </row>
    <row r="66" spans="1:21" s="210" customFormat="1" ht="15.75" customHeight="1">
      <c r="A66" s="211">
        <v>51</v>
      </c>
      <c r="B66" s="345" t="str">
        <f>'[6]12'!B66</f>
        <v>Sóc Trăng</v>
      </c>
      <c r="C66" s="343">
        <f>'[6]12'!C66</f>
        <v>2</v>
      </c>
      <c r="D66" s="343">
        <f>'[6]12'!D66</f>
        <v>2</v>
      </c>
      <c r="E66" s="343">
        <f>'[6]12'!E66</f>
        <v>0</v>
      </c>
      <c r="F66" s="343">
        <f>'[6]12'!F66</f>
        <v>2</v>
      </c>
      <c r="G66" s="343">
        <f>'[6]12'!G66</f>
        <v>2</v>
      </c>
      <c r="H66" s="343">
        <f>'[6]12'!H66</f>
        <v>0</v>
      </c>
      <c r="I66" s="343">
        <f>'[6]12'!I66</f>
        <v>2</v>
      </c>
      <c r="J66" s="343">
        <f>'[6]12'!J66</f>
        <v>1</v>
      </c>
      <c r="K66" s="343">
        <f>'[6]12'!K66</f>
        <v>1</v>
      </c>
      <c r="L66" s="343">
        <f>'[6]12'!L66</f>
        <v>0</v>
      </c>
      <c r="M66" s="343">
        <f>'[6]12'!M66</f>
        <v>0</v>
      </c>
      <c r="N66" s="343">
        <f>'[6]12'!N66</f>
        <v>0</v>
      </c>
      <c r="O66" s="343">
        <f>'[6]12'!O66</f>
        <v>0</v>
      </c>
      <c r="P66" s="343">
        <f>'[6]12'!P66</f>
        <v>2</v>
      </c>
      <c r="Q66" s="343">
        <f>'[6]12'!Q66</f>
        <v>0</v>
      </c>
      <c r="R66" s="343">
        <f>'[6]12'!R66</f>
        <v>0</v>
      </c>
      <c r="S66" s="343">
        <f>'[6]12'!S66</f>
        <v>1</v>
      </c>
      <c r="T66" s="343">
        <f>'[6]12'!T66</f>
        <v>1</v>
      </c>
      <c r="U66" s="343">
        <f>'[6]12'!U66</f>
        <v>0</v>
      </c>
    </row>
    <row r="67" spans="1:21" s="210" customFormat="1" ht="15.75" customHeight="1">
      <c r="A67" s="211">
        <v>52</v>
      </c>
      <c r="B67" s="345" t="str">
        <f>'[6]12'!B67</f>
        <v>Sơn La</v>
      </c>
      <c r="C67" s="343">
        <f>'[6]12'!C67</f>
        <v>3</v>
      </c>
      <c r="D67" s="343">
        <f>'[6]12'!D67</f>
        <v>0</v>
      </c>
      <c r="E67" s="343">
        <f>'[6]12'!E67</f>
        <v>3</v>
      </c>
      <c r="F67" s="343">
        <f>'[6]12'!F67</f>
        <v>3</v>
      </c>
      <c r="G67" s="343">
        <f>'[6]12'!G67</f>
        <v>0</v>
      </c>
      <c r="H67" s="343">
        <f>'[6]12'!H67</f>
        <v>3</v>
      </c>
      <c r="I67" s="343">
        <f>'[6]12'!I67</f>
        <v>3</v>
      </c>
      <c r="J67" s="343">
        <f>'[6]12'!J67</f>
        <v>3</v>
      </c>
      <c r="K67" s="343">
        <f>'[6]12'!K67</f>
        <v>0</v>
      </c>
      <c r="L67" s="343">
        <f>'[6]12'!L67</f>
        <v>0</v>
      </c>
      <c r="M67" s="343">
        <f>'[6]12'!M67</f>
        <v>0</v>
      </c>
      <c r="N67" s="343">
        <f>'[6]12'!N67</f>
        <v>0</v>
      </c>
      <c r="O67" s="343">
        <f>'[6]12'!O67</f>
        <v>0</v>
      </c>
      <c r="P67" s="343">
        <f>'[6]12'!P67</f>
        <v>3</v>
      </c>
      <c r="Q67" s="343">
        <f>'[6]12'!Q67</f>
        <v>3</v>
      </c>
      <c r="R67" s="343">
        <f>'[6]12'!R67</f>
        <v>0</v>
      </c>
      <c r="S67" s="343">
        <f>'[6]12'!S67</f>
        <v>0</v>
      </c>
      <c r="T67" s="343">
        <f>'[6]12'!T67</f>
        <v>0</v>
      </c>
      <c r="U67" s="343">
        <f>'[6]12'!U67</f>
        <v>0</v>
      </c>
    </row>
    <row r="68" spans="1:21" s="210" customFormat="1" ht="15.75" customHeight="1">
      <c r="A68" s="211">
        <v>53</v>
      </c>
      <c r="B68" s="345" t="str">
        <f>'[6]12'!B68</f>
        <v>Tây Ninh</v>
      </c>
      <c r="C68" s="343">
        <f>'[6]12'!C68</f>
        <v>10</v>
      </c>
      <c r="D68" s="343">
        <f>'[6]12'!D68</f>
        <v>0</v>
      </c>
      <c r="E68" s="343">
        <f>'[6]12'!E68</f>
        <v>10</v>
      </c>
      <c r="F68" s="343">
        <f>'[6]12'!F68</f>
        <v>10</v>
      </c>
      <c r="G68" s="343">
        <f>'[6]12'!G68</f>
        <v>0</v>
      </c>
      <c r="H68" s="343">
        <f>'[6]12'!H68</f>
        <v>10</v>
      </c>
      <c r="I68" s="343">
        <f>'[6]12'!I68</f>
        <v>4</v>
      </c>
      <c r="J68" s="343">
        <f>'[6]12'!J68</f>
        <v>2</v>
      </c>
      <c r="K68" s="343">
        <f>'[6]12'!K68</f>
        <v>2</v>
      </c>
      <c r="L68" s="343">
        <f>'[6]12'!L68</f>
        <v>6</v>
      </c>
      <c r="M68" s="343">
        <f>'[6]12'!M68</f>
        <v>0</v>
      </c>
      <c r="N68" s="343">
        <f>'[6]12'!N68</f>
        <v>6</v>
      </c>
      <c r="O68" s="343">
        <f>'[6]12'!O68</f>
        <v>0</v>
      </c>
      <c r="P68" s="343">
        <f>'[6]12'!P68</f>
        <v>4</v>
      </c>
      <c r="Q68" s="343">
        <f>'[6]12'!Q68</f>
        <v>0</v>
      </c>
      <c r="R68" s="343">
        <f>'[6]12'!R68</f>
        <v>1</v>
      </c>
      <c r="S68" s="343">
        <f>'[6]12'!S68</f>
        <v>0</v>
      </c>
      <c r="T68" s="343">
        <f>'[6]12'!T68</f>
        <v>3</v>
      </c>
      <c r="U68" s="343">
        <f>'[6]12'!U68</f>
        <v>0</v>
      </c>
    </row>
    <row r="69" spans="1:21" s="210" customFormat="1" ht="15.75" customHeight="1">
      <c r="A69" s="211">
        <v>54</v>
      </c>
      <c r="B69" s="345" t="str">
        <f>'[6]12'!B69</f>
        <v>Tiền Giang</v>
      </c>
      <c r="C69" s="343">
        <f>'[6]12'!C69</f>
        <v>3</v>
      </c>
      <c r="D69" s="343">
        <f>'[6]12'!D69</f>
        <v>0</v>
      </c>
      <c r="E69" s="343">
        <f>'[6]12'!E69</f>
        <v>3</v>
      </c>
      <c r="F69" s="343">
        <f>'[6]12'!F69</f>
        <v>3</v>
      </c>
      <c r="G69" s="343">
        <f>'[6]12'!G69</f>
        <v>0</v>
      </c>
      <c r="H69" s="343">
        <f>'[6]12'!H69</f>
        <v>3</v>
      </c>
      <c r="I69" s="343">
        <f>'[6]12'!I69</f>
        <v>2</v>
      </c>
      <c r="J69" s="343">
        <f>'[6]12'!J69</f>
        <v>2</v>
      </c>
      <c r="K69" s="343">
        <f>'[6]12'!K69</f>
        <v>0</v>
      </c>
      <c r="L69" s="343">
        <f>'[6]12'!L69</f>
        <v>1</v>
      </c>
      <c r="M69" s="343">
        <f>'[6]12'!M69</f>
        <v>0</v>
      </c>
      <c r="N69" s="343">
        <f>'[6]12'!N69</f>
        <v>1</v>
      </c>
      <c r="O69" s="343">
        <f>'[6]12'!O69</f>
        <v>0</v>
      </c>
      <c r="P69" s="343">
        <f>'[6]12'!P69</f>
        <v>2</v>
      </c>
      <c r="Q69" s="343">
        <f>'[6]12'!Q69</f>
        <v>2</v>
      </c>
      <c r="R69" s="343">
        <f>'[6]12'!R69</f>
        <v>0</v>
      </c>
      <c r="S69" s="343">
        <f>'[6]12'!S69</f>
        <v>0</v>
      </c>
      <c r="T69" s="343">
        <f>'[6]12'!T69</f>
        <v>0</v>
      </c>
      <c r="U69" s="343">
        <f>'[6]12'!U69</f>
        <v>0</v>
      </c>
    </row>
    <row r="70" spans="1:21" s="210" customFormat="1" ht="15.75" customHeight="1">
      <c r="A70" s="211">
        <v>55</v>
      </c>
      <c r="B70" s="345" t="str">
        <f>'[6]12'!B70</f>
        <v>TT Huế</v>
      </c>
      <c r="C70" s="343">
        <f>'[6]12'!C70</f>
        <v>4</v>
      </c>
      <c r="D70" s="343">
        <f>'[6]12'!D70</f>
        <v>0</v>
      </c>
      <c r="E70" s="343">
        <f>'[6]12'!E70</f>
        <v>4</v>
      </c>
      <c r="F70" s="343">
        <f>'[6]12'!F70</f>
        <v>4</v>
      </c>
      <c r="G70" s="343">
        <f>'[6]12'!G70</f>
        <v>0</v>
      </c>
      <c r="H70" s="343">
        <f>'[6]12'!H70</f>
        <v>4</v>
      </c>
      <c r="I70" s="343">
        <f>'[6]12'!I70</f>
        <v>0</v>
      </c>
      <c r="J70" s="343">
        <f>'[6]12'!J70</f>
        <v>0</v>
      </c>
      <c r="K70" s="343">
        <f>'[6]12'!K70</f>
        <v>0</v>
      </c>
      <c r="L70" s="343">
        <f>'[6]12'!L70</f>
        <v>4</v>
      </c>
      <c r="M70" s="343">
        <f>'[6]12'!M70</f>
        <v>4</v>
      </c>
      <c r="N70" s="343">
        <f>'[6]12'!N70</f>
        <v>0</v>
      </c>
      <c r="O70" s="343">
        <f>'[6]12'!O70</f>
        <v>0</v>
      </c>
      <c r="P70" s="343">
        <f>'[6]12'!P70</f>
        <v>0</v>
      </c>
      <c r="Q70" s="343">
        <f>'[6]12'!Q70</f>
        <v>0</v>
      </c>
      <c r="R70" s="343">
        <f>'[6]12'!R70</f>
        <v>0</v>
      </c>
      <c r="S70" s="343">
        <f>'[6]12'!S70</f>
        <v>0</v>
      </c>
      <c r="T70" s="343">
        <f>'[6]12'!T70</f>
        <v>0</v>
      </c>
      <c r="U70" s="343">
        <f>'[6]12'!U70</f>
        <v>0</v>
      </c>
    </row>
    <row r="71" spans="1:21" s="210" customFormat="1" ht="15.75" customHeight="1">
      <c r="A71" s="211">
        <v>56</v>
      </c>
      <c r="B71" s="345" t="str">
        <f>'[6]12'!B71</f>
        <v>Tuyên Quang</v>
      </c>
      <c r="C71" s="343">
        <f>'[6]12'!C71</f>
        <v>0</v>
      </c>
      <c r="D71" s="343">
        <f>'[6]12'!D71</f>
        <v>0</v>
      </c>
      <c r="E71" s="343">
        <f>'[6]12'!E71</f>
        <v>0</v>
      </c>
      <c r="F71" s="343">
        <f>'[6]12'!F71</f>
        <v>0</v>
      </c>
      <c r="G71" s="343">
        <f>'[6]12'!G71</f>
        <v>0</v>
      </c>
      <c r="H71" s="343">
        <f>'[6]12'!H71</f>
        <v>0</v>
      </c>
      <c r="I71" s="343">
        <f>'[6]12'!I71</f>
        <v>0</v>
      </c>
      <c r="J71" s="343">
        <f>'[6]12'!J71</f>
        <v>0</v>
      </c>
      <c r="K71" s="343">
        <f>'[6]12'!K71</f>
        <v>0</v>
      </c>
      <c r="L71" s="343">
        <f>'[6]12'!L71</f>
        <v>0</v>
      </c>
      <c r="M71" s="343">
        <f>'[6]12'!M71</f>
        <v>0</v>
      </c>
      <c r="N71" s="343">
        <f>'[6]12'!N71</f>
        <v>0</v>
      </c>
      <c r="O71" s="343">
        <f>'[6]12'!O71</f>
        <v>0</v>
      </c>
      <c r="P71" s="343">
        <f>'[6]12'!P71</f>
        <v>0</v>
      </c>
      <c r="Q71" s="343">
        <f>'[6]12'!Q71</f>
        <v>0</v>
      </c>
      <c r="R71" s="343">
        <f>'[6]12'!R71</f>
        <v>0</v>
      </c>
      <c r="S71" s="343">
        <f>'[6]12'!S71</f>
        <v>0</v>
      </c>
      <c r="T71" s="343">
        <f>'[6]12'!T71</f>
        <v>0</v>
      </c>
      <c r="U71" s="343">
        <f>'[6]12'!U71</f>
        <v>0</v>
      </c>
    </row>
    <row r="72" spans="1:21" s="210" customFormat="1" ht="15.75" customHeight="1">
      <c r="A72" s="211">
        <v>57</v>
      </c>
      <c r="B72" s="345" t="str">
        <f>'[6]12'!B72</f>
        <v>Thái Bình</v>
      </c>
      <c r="C72" s="343">
        <f>'[6]12'!C72</f>
        <v>2</v>
      </c>
      <c r="D72" s="343">
        <f>'[6]12'!D72</f>
        <v>0</v>
      </c>
      <c r="E72" s="343">
        <f>'[6]12'!E72</f>
        <v>2</v>
      </c>
      <c r="F72" s="343">
        <f>'[6]12'!F72</f>
        <v>2</v>
      </c>
      <c r="G72" s="343">
        <f>'[6]12'!G72</f>
        <v>0</v>
      </c>
      <c r="H72" s="343">
        <f>'[6]12'!H72</f>
        <v>2</v>
      </c>
      <c r="I72" s="343">
        <f>'[6]12'!I72</f>
        <v>2</v>
      </c>
      <c r="J72" s="343">
        <f>'[6]12'!J72</f>
        <v>2</v>
      </c>
      <c r="K72" s="343">
        <f>'[6]12'!K72</f>
        <v>0</v>
      </c>
      <c r="L72" s="343">
        <f>'[6]12'!L72</f>
        <v>0</v>
      </c>
      <c r="M72" s="343">
        <f>'[6]12'!M72</f>
        <v>0</v>
      </c>
      <c r="N72" s="343">
        <f>'[6]12'!N72</f>
        <v>0</v>
      </c>
      <c r="O72" s="343">
        <f>'[6]12'!O72</f>
        <v>0</v>
      </c>
      <c r="P72" s="343">
        <f>'[6]12'!P72</f>
        <v>2</v>
      </c>
      <c r="Q72" s="343">
        <f>'[6]12'!Q72</f>
        <v>0</v>
      </c>
      <c r="R72" s="343">
        <f>'[6]12'!R72</f>
        <v>0</v>
      </c>
      <c r="S72" s="343">
        <f>'[6]12'!S72</f>
        <v>0</v>
      </c>
      <c r="T72" s="343">
        <f>'[6]12'!T72</f>
        <v>2</v>
      </c>
      <c r="U72" s="343">
        <f>'[6]12'!U72</f>
        <v>0</v>
      </c>
    </row>
    <row r="73" spans="1:21" s="210" customFormat="1" ht="15.75" customHeight="1">
      <c r="A73" s="211">
        <v>58</v>
      </c>
      <c r="B73" s="345" t="str">
        <f>'[6]12'!B73</f>
        <v>Thái Nguyên</v>
      </c>
      <c r="C73" s="343">
        <f>'[6]12'!C73</f>
        <v>9</v>
      </c>
      <c r="D73" s="343">
        <f>'[6]12'!D73</f>
        <v>1</v>
      </c>
      <c r="E73" s="343">
        <f>'[6]12'!E73</f>
        <v>8</v>
      </c>
      <c r="F73" s="343">
        <f>'[6]12'!F73</f>
        <v>6</v>
      </c>
      <c r="G73" s="343">
        <f>'[6]12'!G73</f>
        <v>1</v>
      </c>
      <c r="H73" s="343">
        <f>'[6]12'!H73</f>
        <v>5</v>
      </c>
      <c r="I73" s="343">
        <f>'[6]12'!I73</f>
        <v>6</v>
      </c>
      <c r="J73" s="343">
        <f>'[6]12'!J73</f>
        <v>5</v>
      </c>
      <c r="K73" s="343">
        <f>'[6]12'!K73</f>
        <v>1</v>
      </c>
      <c r="L73" s="343">
        <f>'[6]12'!L73</f>
        <v>0</v>
      </c>
      <c r="M73" s="343">
        <f>'[6]12'!M73</f>
        <v>0</v>
      </c>
      <c r="N73" s="343">
        <f>'[6]12'!N73</f>
        <v>0</v>
      </c>
      <c r="O73" s="343">
        <f>'[6]12'!O73</f>
        <v>0</v>
      </c>
      <c r="P73" s="343">
        <f>'[6]12'!P73</f>
        <v>6</v>
      </c>
      <c r="Q73" s="343">
        <f>'[6]12'!Q73</f>
        <v>1</v>
      </c>
      <c r="R73" s="343">
        <f>'[6]12'!R73</f>
        <v>0</v>
      </c>
      <c r="S73" s="343">
        <f>'[6]12'!S73</f>
        <v>0</v>
      </c>
      <c r="T73" s="343">
        <f>'[6]12'!T73</f>
        <v>4</v>
      </c>
      <c r="U73" s="343">
        <f>'[6]12'!U73</f>
        <v>1</v>
      </c>
    </row>
    <row r="74" spans="1:21" s="210" customFormat="1" ht="15.75" customHeight="1">
      <c r="A74" s="211">
        <v>59</v>
      </c>
      <c r="B74" s="345" t="str">
        <f>'[6]12'!B74</f>
        <v>Thanh Hóa</v>
      </c>
      <c r="C74" s="343">
        <f>'[6]12'!C74</f>
        <v>5</v>
      </c>
      <c r="D74" s="343">
        <f>'[6]12'!D74</f>
        <v>0</v>
      </c>
      <c r="E74" s="343">
        <f>'[6]12'!E74</f>
        <v>5</v>
      </c>
      <c r="F74" s="343">
        <f>'[6]12'!F74</f>
        <v>5</v>
      </c>
      <c r="G74" s="343">
        <f>'[6]12'!G74</f>
        <v>0</v>
      </c>
      <c r="H74" s="343">
        <f>'[6]12'!H74</f>
        <v>5</v>
      </c>
      <c r="I74" s="343">
        <f>'[6]12'!I74</f>
        <v>4</v>
      </c>
      <c r="J74" s="343">
        <f>'[6]12'!J74</f>
        <v>1</v>
      </c>
      <c r="K74" s="343">
        <f>'[6]12'!K74</f>
        <v>3</v>
      </c>
      <c r="L74" s="343">
        <f>'[6]12'!L74</f>
        <v>1</v>
      </c>
      <c r="M74" s="343">
        <f>'[6]12'!M74</f>
        <v>0</v>
      </c>
      <c r="N74" s="343">
        <f>'[6]12'!N74</f>
        <v>1</v>
      </c>
      <c r="O74" s="343">
        <f>'[6]12'!O74</f>
        <v>0</v>
      </c>
      <c r="P74" s="343">
        <f>'[6]12'!P74</f>
        <v>4</v>
      </c>
      <c r="Q74" s="343">
        <f>'[6]12'!Q74</f>
        <v>0</v>
      </c>
      <c r="R74" s="343">
        <f>'[6]12'!R74</f>
        <v>1</v>
      </c>
      <c r="S74" s="343">
        <f>'[6]12'!S74</f>
        <v>0</v>
      </c>
      <c r="T74" s="343">
        <f>'[6]12'!T74</f>
        <v>2</v>
      </c>
      <c r="U74" s="343">
        <f>'[6]12'!U74</f>
        <v>1</v>
      </c>
    </row>
    <row r="75" spans="1:21" s="210" customFormat="1" ht="15.75" customHeight="1">
      <c r="A75" s="211">
        <v>60</v>
      </c>
      <c r="B75" s="345" t="str">
        <f>'[6]12'!B75</f>
        <v>Trà Vinh</v>
      </c>
      <c r="C75" s="343">
        <f>'[6]12'!C75</f>
        <v>3</v>
      </c>
      <c r="D75" s="343">
        <f>'[6]12'!D75</f>
        <v>1</v>
      </c>
      <c r="E75" s="343">
        <f>'[6]12'!E75</f>
        <v>2</v>
      </c>
      <c r="F75" s="343">
        <f>'[6]12'!F75</f>
        <v>3</v>
      </c>
      <c r="G75" s="343">
        <f>'[6]12'!G75</f>
        <v>1</v>
      </c>
      <c r="H75" s="343">
        <f>'[6]12'!H75</f>
        <v>2</v>
      </c>
      <c r="I75" s="343">
        <f>'[6]12'!I75</f>
        <v>2</v>
      </c>
      <c r="J75" s="343">
        <f>'[6]12'!J75</f>
        <v>0</v>
      </c>
      <c r="K75" s="343">
        <f>'[6]12'!K75</f>
        <v>2</v>
      </c>
      <c r="L75" s="343">
        <f>'[6]12'!L75</f>
        <v>1</v>
      </c>
      <c r="M75" s="343">
        <f>'[6]12'!M75</f>
        <v>0</v>
      </c>
      <c r="N75" s="343">
        <f>'[6]12'!N75</f>
        <v>1</v>
      </c>
      <c r="O75" s="343">
        <f>'[6]12'!O75</f>
        <v>0</v>
      </c>
      <c r="P75" s="343">
        <f>'[6]12'!P75</f>
        <v>2</v>
      </c>
      <c r="Q75" s="343">
        <f>'[6]12'!Q75</f>
        <v>1</v>
      </c>
      <c r="R75" s="343">
        <f>'[6]12'!R75</f>
        <v>0</v>
      </c>
      <c r="S75" s="343">
        <f>'[6]12'!S75</f>
        <v>0</v>
      </c>
      <c r="T75" s="343">
        <f>'[6]12'!T75</f>
        <v>1</v>
      </c>
      <c r="U75" s="343">
        <f>'[6]12'!U75</f>
        <v>0</v>
      </c>
    </row>
    <row r="76" spans="1:21" s="210" customFormat="1" ht="15.75" customHeight="1">
      <c r="A76" s="211">
        <v>61</v>
      </c>
      <c r="B76" s="345" t="str">
        <f>'[6]12'!B76</f>
        <v>Vĩnh Long</v>
      </c>
      <c r="C76" s="343">
        <f>'[6]12'!C76</f>
        <v>0</v>
      </c>
      <c r="D76" s="343">
        <f>'[6]12'!D76</f>
        <v>0</v>
      </c>
      <c r="E76" s="343">
        <f>'[6]12'!E76</f>
        <v>0</v>
      </c>
      <c r="F76" s="343">
        <f>'[6]12'!F76</f>
        <v>0</v>
      </c>
      <c r="G76" s="343">
        <f>'[6]12'!G76</f>
        <v>0</v>
      </c>
      <c r="H76" s="343">
        <f>'[6]12'!H76</f>
        <v>0</v>
      </c>
      <c r="I76" s="343">
        <f>'[6]12'!I76</f>
        <v>0</v>
      </c>
      <c r="J76" s="343">
        <f>'[6]12'!J76</f>
        <v>0</v>
      </c>
      <c r="K76" s="343">
        <f>'[6]12'!K76</f>
        <v>0</v>
      </c>
      <c r="L76" s="343">
        <f>'[6]12'!L76</f>
        <v>0</v>
      </c>
      <c r="M76" s="343">
        <f>'[6]12'!M76</f>
        <v>0</v>
      </c>
      <c r="N76" s="343">
        <f>'[6]12'!N76</f>
        <v>0</v>
      </c>
      <c r="O76" s="343">
        <f>'[6]12'!O76</f>
        <v>0</v>
      </c>
      <c r="P76" s="343">
        <f>'[6]12'!P76</f>
        <v>0</v>
      </c>
      <c r="Q76" s="343">
        <f>'[6]12'!Q76</f>
        <v>0</v>
      </c>
      <c r="R76" s="343">
        <f>'[6]12'!R76</f>
        <v>0</v>
      </c>
      <c r="S76" s="343">
        <f>'[6]12'!S76</f>
        <v>0</v>
      </c>
      <c r="T76" s="343">
        <f>'[6]12'!T76</f>
        <v>0</v>
      </c>
      <c r="U76" s="343">
        <f>'[6]12'!U76</f>
        <v>0</v>
      </c>
    </row>
    <row r="77" spans="1:21" s="210" customFormat="1" ht="15.75" customHeight="1">
      <c r="A77" s="211">
        <v>62</v>
      </c>
      <c r="B77" s="345" t="str">
        <f>'[6]12'!B77</f>
        <v>Vĩnh Phúc</v>
      </c>
      <c r="C77" s="343">
        <f>'[6]12'!C77</f>
        <v>11</v>
      </c>
      <c r="D77" s="343">
        <f>'[6]12'!D77</f>
        <v>1</v>
      </c>
      <c r="E77" s="343">
        <f>'[6]12'!E77</f>
        <v>10</v>
      </c>
      <c r="F77" s="343">
        <f>'[6]12'!F77</f>
        <v>11</v>
      </c>
      <c r="G77" s="343">
        <f>'[6]12'!G77</f>
        <v>1</v>
      </c>
      <c r="H77" s="343">
        <f>'[6]12'!H77</f>
        <v>10</v>
      </c>
      <c r="I77" s="343">
        <f>'[6]12'!I77</f>
        <v>5</v>
      </c>
      <c r="J77" s="343">
        <f>'[6]12'!J77</f>
        <v>4</v>
      </c>
      <c r="K77" s="343">
        <f>'[6]12'!K77</f>
        <v>1</v>
      </c>
      <c r="L77" s="343">
        <f>'[6]12'!L77</f>
        <v>6</v>
      </c>
      <c r="M77" s="343">
        <f>'[6]12'!M77</f>
        <v>0</v>
      </c>
      <c r="N77" s="343">
        <f>'[6]12'!N77</f>
        <v>6</v>
      </c>
      <c r="O77" s="343">
        <f>'[6]12'!O77</f>
        <v>0</v>
      </c>
      <c r="P77" s="343">
        <f>'[6]12'!P77</f>
        <v>5</v>
      </c>
      <c r="Q77" s="343">
        <f>'[6]12'!Q77</f>
        <v>0</v>
      </c>
      <c r="R77" s="343">
        <f>'[6]12'!R77</f>
        <v>0</v>
      </c>
      <c r="S77" s="343">
        <f>'[6]12'!S77</f>
        <v>1</v>
      </c>
      <c r="T77" s="343">
        <f>'[6]12'!T77</f>
        <v>2</v>
      </c>
      <c r="U77" s="343">
        <f>'[6]12'!U77</f>
        <v>2</v>
      </c>
    </row>
    <row r="78" spans="1:21" s="210" customFormat="1" ht="15.75" customHeight="1">
      <c r="A78" s="211">
        <v>63</v>
      </c>
      <c r="B78" s="345" t="str">
        <f>'[6]12'!B78</f>
        <v>Yên Bái</v>
      </c>
      <c r="C78" s="343">
        <f>'[6]12'!C78</f>
        <v>0</v>
      </c>
      <c r="D78" s="343">
        <f>'[6]12'!D78</f>
        <v>0</v>
      </c>
      <c r="E78" s="343">
        <f>'[6]12'!E78</f>
        <v>0</v>
      </c>
      <c r="F78" s="343">
        <f>'[6]12'!F78</f>
        <v>0</v>
      </c>
      <c r="G78" s="343">
        <f>'[6]12'!G78</f>
        <v>0</v>
      </c>
      <c r="H78" s="343">
        <f>'[6]12'!H78</f>
        <v>0</v>
      </c>
      <c r="I78" s="343">
        <f>'[6]12'!I78</f>
        <v>0</v>
      </c>
      <c r="J78" s="343">
        <f>'[6]12'!J78</f>
        <v>0</v>
      </c>
      <c r="K78" s="343">
        <f>'[6]12'!K78</f>
        <v>0</v>
      </c>
      <c r="L78" s="343">
        <f>'[6]12'!L78</f>
        <v>0</v>
      </c>
      <c r="M78" s="343">
        <f>'[6]12'!M78</f>
        <v>0</v>
      </c>
      <c r="N78" s="343">
        <f>'[6]12'!N78</f>
        <v>0</v>
      </c>
      <c r="O78" s="343">
        <f>'[6]12'!O78</f>
        <v>0</v>
      </c>
      <c r="P78" s="343">
        <f>'[6]12'!P78</f>
        <v>0</v>
      </c>
      <c r="Q78" s="343">
        <f>'[6]12'!Q78</f>
        <v>0</v>
      </c>
      <c r="R78" s="343">
        <f>'[6]12'!R78</f>
        <v>0</v>
      </c>
      <c r="S78" s="343">
        <f>'[6]12'!S78</f>
        <v>0</v>
      </c>
      <c r="T78" s="343">
        <f>'[6]12'!T78</f>
        <v>0</v>
      </c>
      <c r="U78" s="343">
        <f>'[6]12'!U78</f>
        <v>0</v>
      </c>
    </row>
    <row r="79" spans="1:21" ht="15.75" customHeight="1">
      <c r="A79" s="213"/>
      <c r="B79" s="7"/>
      <c r="C79" s="7"/>
      <c r="D79" s="7"/>
      <c r="E79" s="7"/>
      <c r="F79" s="7"/>
      <c r="G79" s="7"/>
      <c r="H79" s="7"/>
      <c r="I79" s="7"/>
      <c r="J79" s="7"/>
      <c r="K79" s="7"/>
      <c r="L79" s="7"/>
      <c r="M79" s="7"/>
      <c r="N79" s="7"/>
      <c r="O79" s="7"/>
      <c r="P79" s="477" t="str">
        <f>'[6]TT'!B8</f>
        <v>Hà Nội, ngày 7 tháng 6 năm 2017</v>
      </c>
      <c r="Q79" s="477"/>
      <c r="R79" s="477"/>
      <c r="S79" s="477"/>
      <c r="T79" s="477"/>
      <c r="U79" s="477"/>
    </row>
    <row r="80" spans="2:20" ht="15.75">
      <c r="B80" s="398" t="s">
        <v>363</v>
      </c>
      <c r="C80" s="398"/>
      <c r="D80" s="398"/>
      <c r="E80" s="150"/>
      <c r="F80" s="150"/>
      <c r="G80" s="150"/>
      <c r="H80" s="150"/>
      <c r="I80" s="7"/>
      <c r="J80" s="7"/>
      <c r="K80" s="7"/>
      <c r="L80" s="7"/>
      <c r="M80" s="7"/>
      <c r="N80" s="7"/>
      <c r="O80" s="7"/>
      <c r="P80" s="446" t="str">
        <f>'[6]TT'!B5</f>
        <v>GIÁM ĐỐC</v>
      </c>
      <c r="Q80" s="446"/>
      <c r="R80" s="446"/>
      <c r="S80" s="216"/>
      <c r="T80" s="7"/>
    </row>
    <row r="81" spans="2:20" ht="15.75">
      <c r="B81" s="137"/>
      <c r="C81" s="137"/>
      <c r="D81" s="137"/>
      <c r="E81" s="150"/>
      <c r="F81" s="7"/>
      <c r="G81" s="7"/>
      <c r="H81" s="7"/>
      <c r="I81" s="7"/>
      <c r="J81" s="7"/>
      <c r="K81" s="7"/>
      <c r="L81" s="7"/>
      <c r="M81" s="7"/>
      <c r="N81" s="7"/>
      <c r="O81" s="7"/>
      <c r="P81" s="446"/>
      <c r="Q81" s="446"/>
      <c r="R81" s="446"/>
      <c r="S81" s="216"/>
      <c r="T81" s="7"/>
    </row>
    <row r="82" spans="2:20" ht="15.75">
      <c r="B82" s="137"/>
      <c r="C82" s="137"/>
      <c r="D82" s="137"/>
      <c r="E82" s="150"/>
      <c r="F82" s="7"/>
      <c r="G82" s="7"/>
      <c r="H82" s="7"/>
      <c r="I82" s="7"/>
      <c r="J82" s="7"/>
      <c r="K82" s="7"/>
      <c r="L82" s="7"/>
      <c r="M82" s="7"/>
      <c r="N82" s="7"/>
      <c r="O82" s="7"/>
      <c r="P82" s="137"/>
      <c r="Q82" s="137"/>
      <c r="R82" s="137"/>
      <c r="S82" s="216"/>
      <c r="T82" s="7"/>
    </row>
    <row r="83" spans="2:20" ht="15.75">
      <c r="B83" s="137"/>
      <c r="C83" s="137"/>
      <c r="D83" s="137"/>
      <c r="E83" s="150"/>
      <c r="F83" s="7"/>
      <c r="G83" s="7"/>
      <c r="H83" s="7"/>
      <c r="I83" s="7"/>
      <c r="J83" s="7"/>
      <c r="K83" s="7"/>
      <c r="L83" s="7"/>
      <c r="M83" s="7"/>
      <c r="N83" s="7"/>
      <c r="O83" s="7"/>
      <c r="P83" s="137"/>
      <c r="Q83" s="137"/>
      <c r="R83" s="137"/>
      <c r="S83" s="216"/>
      <c r="T83" s="7"/>
    </row>
    <row r="84" spans="2:20" ht="15.75">
      <c r="B84" s="137"/>
      <c r="C84" s="137"/>
      <c r="D84" s="137"/>
      <c r="E84" s="150"/>
      <c r="F84" s="7"/>
      <c r="G84" s="7"/>
      <c r="H84" s="7"/>
      <c r="I84" s="7"/>
      <c r="J84" s="7"/>
      <c r="K84" s="7"/>
      <c r="L84" s="7"/>
      <c r="M84" s="7"/>
      <c r="N84" s="7"/>
      <c r="O84" s="7"/>
      <c r="P84" s="137"/>
      <c r="Q84" s="137"/>
      <c r="R84" s="137"/>
      <c r="S84" s="216"/>
      <c r="T84" s="7"/>
    </row>
    <row r="85" spans="2:20" ht="15.75">
      <c r="B85" s="137"/>
      <c r="C85" s="137"/>
      <c r="D85" s="137"/>
      <c r="E85" s="150"/>
      <c r="F85" s="7"/>
      <c r="G85" s="7"/>
      <c r="H85" s="7"/>
      <c r="I85" s="7"/>
      <c r="J85" s="7"/>
      <c r="K85" s="7"/>
      <c r="L85" s="7"/>
      <c r="M85" s="7"/>
      <c r="N85" s="7"/>
      <c r="O85" s="7"/>
      <c r="P85" s="137"/>
      <c r="Q85" s="137"/>
      <c r="R85" s="137"/>
      <c r="S85" s="216"/>
      <c r="T85" s="7"/>
    </row>
    <row r="86" spans="2:20" ht="15.75">
      <c r="B86" s="137"/>
      <c r="C86" s="137"/>
      <c r="D86" s="137"/>
      <c r="E86" s="150"/>
      <c r="F86" s="7"/>
      <c r="G86" s="7"/>
      <c r="H86" s="7"/>
      <c r="I86" s="7"/>
      <c r="J86" s="7"/>
      <c r="K86" s="7"/>
      <c r="L86" s="7"/>
      <c r="M86" s="7"/>
      <c r="N86" s="7"/>
      <c r="O86" s="7"/>
      <c r="P86" s="137"/>
      <c r="Q86" s="137"/>
      <c r="R86" s="137"/>
      <c r="S86" s="216"/>
      <c r="T86" s="7"/>
    </row>
    <row r="87" spans="2:20" ht="15.75">
      <c r="B87" s="398" t="str">
        <f>'[6]TT'!B7</f>
        <v>Đinh Nam Hải</v>
      </c>
      <c r="C87" s="398"/>
      <c r="D87" s="398"/>
      <c r="E87" s="150"/>
      <c r="F87" s="7"/>
      <c r="G87" s="7"/>
      <c r="H87" s="7"/>
      <c r="I87" s="7"/>
      <c r="J87" s="7"/>
      <c r="K87" s="7"/>
      <c r="L87" s="7"/>
      <c r="M87" s="7"/>
      <c r="N87" s="7"/>
      <c r="O87" s="7"/>
      <c r="P87" s="446" t="str">
        <f>'[6]TT'!B6</f>
        <v>Lê Anh Tuấn</v>
      </c>
      <c r="Q87" s="446"/>
      <c r="R87" s="446"/>
      <c r="S87" s="216"/>
      <c r="T87" s="7"/>
    </row>
    <row r="88" spans="2:20" ht="15.75">
      <c r="B88" s="7"/>
      <c r="C88" s="7"/>
      <c r="D88" s="150"/>
      <c r="E88" s="150"/>
      <c r="F88" s="7"/>
      <c r="G88" s="7"/>
      <c r="H88" s="7"/>
      <c r="I88" s="216"/>
      <c r="J88" s="216"/>
      <c r="K88" s="216"/>
      <c r="L88" s="216"/>
      <c r="M88" s="7"/>
      <c r="N88" s="7"/>
      <c r="O88" s="7"/>
      <c r="P88" s="7"/>
      <c r="Q88" s="7"/>
      <c r="R88" s="7"/>
      <c r="S88" s="7"/>
      <c r="T88" s="7"/>
    </row>
  </sheetData>
  <sheetProtection/>
  <mergeCells count="47">
    <mergeCell ref="A1:H1"/>
    <mergeCell ref="A2:H2"/>
    <mergeCell ref="A3:U4"/>
    <mergeCell ref="A5:U5"/>
    <mergeCell ref="A6:U6"/>
    <mergeCell ref="P7:U7"/>
    <mergeCell ref="A8:A13"/>
    <mergeCell ref="B8:B13"/>
    <mergeCell ref="C8:E10"/>
    <mergeCell ref="F8:O8"/>
    <mergeCell ref="P8:U8"/>
    <mergeCell ref="F9:H10"/>
    <mergeCell ref="I9:O9"/>
    <mergeCell ref="P9:P13"/>
    <mergeCell ref="Q9:U9"/>
    <mergeCell ref="I10:K10"/>
    <mergeCell ref="R10:R13"/>
    <mergeCell ref="S10:S13"/>
    <mergeCell ref="T10:T13"/>
    <mergeCell ref="U10:U13"/>
    <mergeCell ref="L11:L13"/>
    <mergeCell ref="M11:O11"/>
    <mergeCell ref="M12:M13"/>
    <mergeCell ref="N12:N13"/>
    <mergeCell ref="G12:G13"/>
    <mergeCell ref="H12:H13"/>
    <mergeCell ref="J12:J13"/>
    <mergeCell ref="K12:K13"/>
    <mergeCell ref="L10:O10"/>
    <mergeCell ref="Q10:Q13"/>
    <mergeCell ref="O12:O13"/>
    <mergeCell ref="A14:B14"/>
    <mergeCell ref="C11:C13"/>
    <mergeCell ref="D11:E11"/>
    <mergeCell ref="F11:F13"/>
    <mergeCell ref="G11:H11"/>
    <mergeCell ref="I11:I13"/>
    <mergeCell ref="J11:K11"/>
    <mergeCell ref="D12:D13"/>
    <mergeCell ref="E12:E13"/>
    <mergeCell ref="A15:B15"/>
    <mergeCell ref="P79:U79"/>
    <mergeCell ref="B80:D80"/>
    <mergeCell ref="P80:R80"/>
    <mergeCell ref="P81:R81"/>
    <mergeCell ref="B87:D87"/>
    <mergeCell ref="P87:R87"/>
  </mergeCells>
  <printOptions/>
  <pageMargins left="0.32" right="0.2362204724409449" top="0.4724409448818898" bottom="0.5118110236220472" header="0.31496062992125984" footer="0.31496062992125984"/>
  <pageSetup horizontalDpi="600" verticalDpi="600" orientation="landscape" paperSize="9"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sheetPr>
    <tabColor rgb="FFFFFF00"/>
  </sheetPr>
  <dimension ref="A2:U88"/>
  <sheetViews>
    <sheetView zoomScalePageLayoutView="0" workbookViewId="0" topLeftCell="A4">
      <pane ySplit="10" topLeftCell="A14" activePane="bottomLeft" state="frozen"/>
      <selection pane="topLeft" activeCell="A4" sqref="A4"/>
      <selection pane="bottomLeft" activeCell="A2" sqref="A2:T6"/>
    </sheetView>
  </sheetViews>
  <sheetFormatPr defaultColWidth="9.00390625" defaultRowHeight="15.75"/>
  <cols>
    <col min="1" max="1" width="2.50390625" style="82" customWidth="1"/>
    <col min="2" max="2" width="10.625" style="82" customWidth="1"/>
    <col min="3" max="3" width="4.875" style="82" customWidth="1"/>
    <col min="4" max="4" width="10.125" style="82" customWidth="1"/>
    <col min="5" max="5" width="5.625" style="82" customWidth="1"/>
    <col min="6" max="6" width="9.50390625" style="82" customWidth="1"/>
    <col min="7" max="7" width="4.625" style="82" customWidth="1"/>
    <col min="8" max="8" width="8.50390625" style="82" customWidth="1"/>
    <col min="9" max="9" width="5.125" style="82" customWidth="1"/>
    <col min="10" max="10" width="5.00390625" style="82" customWidth="1"/>
    <col min="11" max="11" width="5.75390625" style="82" customWidth="1"/>
    <col min="12" max="12" width="7.625" style="82" customWidth="1"/>
    <col min="13" max="13" width="5.00390625" style="82" customWidth="1"/>
    <col min="14" max="14" width="8.875" style="82" customWidth="1"/>
    <col min="15" max="15" width="5.00390625" style="82" customWidth="1"/>
    <col min="16" max="16" width="9.375" style="82" customWidth="1"/>
    <col min="17" max="17" width="4.50390625" style="82" customWidth="1"/>
    <col min="18" max="18" width="7.00390625" style="82" customWidth="1"/>
    <col min="19" max="19" width="4.375" style="82" customWidth="1"/>
    <col min="20" max="20" width="8.375" style="82" customWidth="1"/>
    <col min="21" max="16384" width="9.00390625" style="82" customWidth="1"/>
  </cols>
  <sheetData>
    <row r="2" spans="1:18" ht="15.75" customHeight="1">
      <c r="A2" s="151"/>
      <c r="B2" s="151"/>
      <c r="C2" s="151"/>
      <c r="D2" s="151"/>
      <c r="E2" s="80"/>
      <c r="F2" s="80"/>
      <c r="G2" s="80"/>
      <c r="H2" s="80"/>
      <c r="I2" s="80"/>
      <c r="J2" s="80"/>
      <c r="K2" s="80"/>
      <c r="L2" s="80"/>
      <c r="M2" s="80"/>
      <c r="N2" s="80"/>
      <c r="O2" s="80"/>
      <c r="P2" s="81"/>
      <c r="Q2" s="81"/>
      <c r="R2" s="81"/>
    </row>
    <row r="3" spans="1:18" ht="20.25" customHeight="1">
      <c r="A3" s="151"/>
      <c r="B3" s="151"/>
      <c r="C3" s="151"/>
      <c r="D3" s="151"/>
      <c r="E3" s="80"/>
      <c r="F3" s="80"/>
      <c r="G3" s="80"/>
      <c r="H3" s="80"/>
      <c r="I3" s="80"/>
      <c r="J3" s="80"/>
      <c r="K3" s="80"/>
      <c r="L3" s="80"/>
      <c r="M3" s="80"/>
      <c r="N3" s="80"/>
      <c r="O3" s="80"/>
      <c r="P3" s="83"/>
      <c r="Q3" s="83"/>
      <c r="R3" s="83"/>
    </row>
    <row r="4" spans="1:18" ht="15" customHeight="1">
      <c r="A4" s="151"/>
      <c r="B4" s="151"/>
      <c r="C4" s="151"/>
      <c r="D4" s="151"/>
      <c r="E4" s="80"/>
      <c r="F4" s="80"/>
      <c r="G4" s="80"/>
      <c r="H4" s="80"/>
      <c r="I4" s="80"/>
      <c r="J4" s="80"/>
      <c r="K4" s="80"/>
      <c r="L4" s="80"/>
      <c r="M4" s="80"/>
      <c r="N4" s="80"/>
      <c r="O4" s="80"/>
      <c r="P4" s="84"/>
      <c r="Q4" s="84"/>
      <c r="R4" s="84"/>
    </row>
    <row r="5" spans="1:18" ht="15.75" customHeight="1">
      <c r="A5" s="85"/>
      <c r="B5" s="85"/>
      <c r="C5" s="85"/>
      <c r="D5" s="86"/>
      <c r="E5" s="37"/>
      <c r="F5" s="80"/>
      <c r="G5" s="80"/>
      <c r="H5" s="80"/>
      <c r="I5" s="80"/>
      <c r="J5" s="80"/>
      <c r="K5" s="80"/>
      <c r="L5" s="80"/>
      <c r="M5" s="80"/>
      <c r="N5" s="80"/>
      <c r="O5" s="80"/>
      <c r="P5" s="84"/>
      <c r="Q5" s="84"/>
      <c r="R5" s="84"/>
    </row>
    <row r="6" spans="1:18" ht="18.75" customHeight="1">
      <c r="A6" s="87"/>
      <c r="B6" s="87"/>
      <c r="C6" s="87"/>
      <c r="K6" s="152"/>
      <c r="L6" s="152"/>
      <c r="M6" s="152"/>
      <c r="N6" s="152"/>
      <c r="O6" s="152"/>
      <c r="P6" s="84"/>
      <c r="Q6" s="88"/>
      <c r="R6" s="88"/>
    </row>
    <row r="7" spans="1:20" s="89" customFormat="1" ht="21.75" customHeight="1">
      <c r="A7" s="524" t="s">
        <v>32</v>
      </c>
      <c r="B7" s="525"/>
      <c r="C7" s="512" t="s">
        <v>18</v>
      </c>
      <c r="D7" s="516"/>
      <c r="E7" s="512" t="s">
        <v>7</v>
      </c>
      <c r="F7" s="515"/>
      <c r="G7" s="515"/>
      <c r="H7" s="515"/>
      <c r="I7" s="515"/>
      <c r="J7" s="515"/>
      <c r="K7" s="515"/>
      <c r="L7" s="515"/>
      <c r="M7" s="515"/>
      <c r="N7" s="515"/>
      <c r="O7" s="515"/>
      <c r="P7" s="515"/>
      <c r="Q7" s="515"/>
      <c r="R7" s="515"/>
      <c r="S7" s="515"/>
      <c r="T7" s="516"/>
    </row>
    <row r="8" spans="1:21" s="89" customFormat="1" ht="22.5" customHeight="1">
      <c r="A8" s="526"/>
      <c r="B8" s="527"/>
      <c r="C8" s="519" t="s">
        <v>211</v>
      </c>
      <c r="D8" s="519" t="s">
        <v>212</v>
      </c>
      <c r="E8" s="512" t="s">
        <v>213</v>
      </c>
      <c r="F8" s="513"/>
      <c r="G8" s="513"/>
      <c r="H8" s="513"/>
      <c r="I8" s="513"/>
      <c r="J8" s="513"/>
      <c r="K8" s="513"/>
      <c r="L8" s="514"/>
      <c r="M8" s="512" t="s">
        <v>214</v>
      </c>
      <c r="N8" s="515"/>
      <c r="O8" s="515"/>
      <c r="P8" s="515"/>
      <c r="Q8" s="515"/>
      <c r="R8" s="515"/>
      <c r="S8" s="515"/>
      <c r="T8" s="516"/>
      <c r="U8" s="90"/>
    </row>
    <row r="9" spans="1:20" s="89" customFormat="1" ht="42.75" customHeight="1">
      <c r="A9" s="526"/>
      <c r="B9" s="527"/>
      <c r="C9" s="528"/>
      <c r="D9" s="528"/>
      <c r="E9" s="517" t="s">
        <v>215</v>
      </c>
      <c r="F9" s="517"/>
      <c r="G9" s="512" t="s">
        <v>216</v>
      </c>
      <c r="H9" s="515"/>
      <c r="I9" s="515"/>
      <c r="J9" s="515"/>
      <c r="K9" s="515"/>
      <c r="L9" s="516"/>
      <c r="M9" s="517" t="s">
        <v>215</v>
      </c>
      <c r="N9" s="517"/>
      <c r="O9" s="512" t="s">
        <v>216</v>
      </c>
      <c r="P9" s="515"/>
      <c r="Q9" s="515"/>
      <c r="R9" s="515"/>
      <c r="S9" s="515"/>
      <c r="T9" s="516"/>
    </row>
    <row r="10" spans="1:20" s="89" customFormat="1" ht="35.25" customHeight="1">
      <c r="A10" s="526"/>
      <c r="B10" s="527"/>
      <c r="C10" s="528"/>
      <c r="D10" s="528"/>
      <c r="E10" s="519" t="s">
        <v>4</v>
      </c>
      <c r="F10" s="519" t="s">
        <v>9</v>
      </c>
      <c r="G10" s="510" t="s">
        <v>217</v>
      </c>
      <c r="H10" s="511"/>
      <c r="I10" s="510" t="s">
        <v>218</v>
      </c>
      <c r="J10" s="511"/>
      <c r="K10" s="510" t="s">
        <v>219</v>
      </c>
      <c r="L10" s="511"/>
      <c r="M10" s="519" t="s">
        <v>4</v>
      </c>
      <c r="N10" s="519" t="s">
        <v>220</v>
      </c>
      <c r="O10" s="510" t="s">
        <v>217</v>
      </c>
      <c r="P10" s="511"/>
      <c r="Q10" s="510" t="s">
        <v>221</v>
      </c>
      <c r="R10" s="511"/>
      <c r="S10" s="510" t="s">
        <v>222</v>
      </c>
      <c r="T10" s="511"/>
    </row>
    <row r="11" spans="1:20" s="89" customFormat="1" ht="25.5" customHeight="1">
      <c r="A11" s="510"/>
      <c r="B11" s="511"/>
      <c r="C11" s="520"/>
      <c r="D11" s="520"/>
      <c r="E11" s="520"/>
      <c r="F11" s="520"/>
      <c r="G11" s="91" t="s">
        <v>4</v>
      </c>
      <c r="H11" s="91" t="s">
        <v>9</v>
      </c>
      <c r="I11" s="92" t="s">
        <v>4</v>
      </c>
      <c r="J11" s="91" t="s">
        <v>220</v>
      </c>
      <c r="K11" s="92" t="s">
        <v>4</v>
      </c>
      <c r="L11" s="91" t="s">
        <v>220</v>
      </c>
      <c r="M11" s="520"/>
      <c r="N11" s="520"/>
      <c r="O11" s="91" t="s">
        <v>4</v>
      </c>
      <c r="P11" s="91" t="s">
        <v>9</v>
      </c>
      <c r="Q11" s="92" t="s">
        <v>4</v>
      </c>
      <c r="R11" s="91" t="s">
        <v>9</v>
      </c>
      <c r="S11" s="92" t="s">
        <v>4</v>
      </c>
      <c r="T11" s="91" t="s">
        <v>9</v>
      </c>
    </row>
    <row r="12" spans="1:20" ht="12.75">
      <c r="A12" s="529" t="s">
        <v>6</v>
      </c>
      <c r="B12" s="530"/>
      <c r="C12" s="93">
        <v>1</v>
      </c>
      <c r="D12" s="94">
        <v>2</v>
      </c>
      <c r="E12" s="93">
        <v>3</v>
      </c>
      <c r="F12" s="94">
        <v>4</v>
      </c>
      <c r="G12" s="93">
        <v>5</v>
      </c>
      <c r="H12" s="94">
        <v>6</v>
      </c>
      <c r="I12" s="93">
        <v>7</v>
      </c>
      <c r="J12" s="94">
        <v>8</v>
      </c>
      <c r="K12" s="93">
        <v>9</v>
      </c>
      <c r="L12" s="94">
        <v>10</v>
      </c>
      <c r="M12" s="93">
        <v>11</v>
      </c>
      <c r="N12" s="94">
        <v>12</v>
      </c>
      <c r="O12" s="93">
        <v>13</v>
      </c>
      <c r="P12" s="94">
        <v>14</v>
      </c>
      <c r="Q12" s="93">
        <v>15</v>
      </c>
      <c r="R12" s="94">
        <v>16</v>
      </c>
      <c r="S12" s="93">
        <v>17</v>
      </c>
      <c r="T12" s="94">
        <v>18</v>
      </c>
    </row>
    <row r="13" spans="1:20" ht="18" customHeight="1">
      <c r="A13" s="531" t="s">
        <v>17</v>
      </c>
      <c r="B13" s="532"/>
      <c r="C13" s="117">
        <f>SUM(C14:C76)</f>
        <v>342</v>
      </c>
      <c r="D13" s="117">
        <f aca="true" t="shared" si="0" ref="D13:T13">SUM(D14:D76)</f>
        <v>667810622.1140001</v>
      </c>
      <c r="E13" s="117">
        <f t="shared" si="0"/>
        <v>179</v>
      </c>
      <c r="F13" s="117">
        <f t="shared" si="0"/>
        <v>530897096.464</v>
      </c>
      <c r="G13" s="117">
        <f t="shared" si="0"/>
        <v>92</v>
      </c>
      <c r="H13" s="117">
        <f t="shared" si="0"/>
        <v>141606323.44</v>
      </c>
      <c r="I13" s="117">
        <f t="shared" si="0"/>
        <v>1</v>
      </c>
      <c r="J13" s="117">
        <f t="shared" si="0"/>
        <v>0</v>
      </c>
      <c r="K13" s="117">
        <f t="shared" si="0"/>
        <v>5</v>
      </c>
      <c r="L13" s="117">
        <f t="shared" si="0"/>
        <v>8439660</v>
      </c>
      <c r="M13" s="117">
        <f t="shared" si="0"/>
        <v>163</v>
      </c>
      <c r="N13" s="117">
        <f t="shared" si="0"/>
        <v>136913525.65</v>
      </c>
      <c r="O13" s="117">
        <f t="shared" si="0"/>
        <v>100</v>
      </c>
      <c r="P13" s="117">
        <f t="shared" si="0"/>
        <v>37962630.65</v>
      </c>
      <c r="Q13" s="117">
        <f t="shared" si="0"/>
        <v>6</v>
      </c>
      <c r="R13" s="117">
        <f t="shared" si="0"/>
        <v>2627268</v>
      </c>
      <c r="S13" s="117">
        <f t="shared" si="0"/>
        <v>20</v>
      </c>
      <c r="T13" s="117">
        <f t="shared" si="0"/>
        <v>3903273</v>
      </c>
    </row>
    <row r="14" spans="1:20" ht="18" customHeight="1">
      <c r="A14" s="106" t="s">
        <v>24</v>
      </c>
      <c r="B14" s="131" t="s">
        <v>266</v>
      </c>
      <c r="C14" s="117">
        <f aca="true" t="shared" si="1" ref="C14:C45">E14+M14</f>
        <v>5</v>
      </c>
      <c r="D14" s="118">
        <f aca="true" t="shared" si="2" ref="D14:D45">F14+N14</f>
        <v>1357521</v>
      </c>
      <c r="E14" s="119">
        <v>2</v>
      </c>
      <c r="F14" s="120">
        <v>11657</v>
      </c>
      <c r="G14" s="121">
        <v>0</v>
      </c>
      <c r="H14" s="121">
        <v>0</v>
      </c>
      <c r="I14" s="121">
        <v>0</v>
      </c>
      <c r="J14" s="121">
        <v>0</v>
      </c>
      <c r="K14" s="121">
        <v>0</v>
      </c>
      <c r="L14" s="121">
        <v>0</v>
      </c>
      <c r="M14" s="119">
        <v>3</v>
      </c>
      <c r="N14" s="120">
        <v>1345864</v>
      </c>
      <c r="O14" s="121">
        <v>3</v>
      </c>
      <c r="P14" s="121">
        <v>1345864</v>
      </c>
      <c r="Q14" s="121">
        <v>0</v>
      </c>
      <c r="R14" s="121">
        <v>0</v>
      </c>
      <c r="S14" s="121">
        <v>0</v>
      </c>
      <c r="T14" s="121">
        <v>0</v>
      </c>
    </row>
    <row r="15" spans="1:20" ht="18" customHeight="1">
      <c r="A15" s="106" t="s">
        <v>25</v>
      </c>
      <c r="B15" s="132" t="s">
        <v>267</v>
      </c>
      <c r="C15" s="117">
        <f t="shared" si="1"/>
        <v>0</v>
      </c>
      <c r="D15" s="118">
        <f t="shared" si="2"/>
        <v>0</v>
      </c>
      <c r="E15" s="119">
        <v>0</v>
      </c>
      <c r="F15" s="120">
        <v>0</v>
      </c>
      <c r="G15" s="121">
        <v>0</v>
      </c>
      <c r="H15" s="121">
        <v>0</v>
      </c>
      <c r="I15" s="121">
        <v>0</v>
      </c>
      <c r="J15" s="121">
        <v>0</v>
      </c>
      <c r="K15" s="121">
        <v>0</v>
      </c>
      <c r="L15" s="121">
        <v>0</v>
      </c>
      <c r="M15" s="119">
        <v>0</v>
      </c>
      <c r="N15" s="120">
        <v>0</v>
      </c>
      <c r="O15" s="121">
        <v>0</v>
      </c>
      <c r="P15" s="121">
        <v>0</v>
      </c>
      <c r="Q15" s="121">
        <v>0</v>
      </c>
      <c r="R15" s="121">
        <v>0</v>
      </c>
      <c r="S15" s="121">
        <v>0</v>
      </c>
      <c r="T15" s="121">
        <v>0</v>
      </c>
    </row>
    <row r="16" spans="1:20" ht="18" customHeight="1">
      <c r="A16" s="106" t="s">
        <v>26</v>
      </c>
      <c r="B16" s="133" t="s">
        <v>297</v>
      </c>
      <c r="C16" s="117">
        <f t="shared" si="1"/>
        <v>0</v>
      </c>
      <c r="D16" s="118">
        <f t="shared" si="2"/>
        <v>0</v>
      </c>
      <c r="E16" s="119">
        <f aca="true" t="shared" si="3" ref="E16:F18">G16+I16+K16</f>
        <v>0</v>
      </c>
      <c r="F16" s="120">
        <f t="shared" si="3"/>
        <v>0</v>
      </c>
      <c r="G16" s="121"/>
      <c r="H16" s="122"/>
      <c r="I16" s="121"/>
      <c r="J16" s="122"/>
      <c r="K16" s="121"/>
      <c r="L16" s="122"/>
      <c r="M16" s="119">
        <f aca="true" t="shared" si="4" ref="M16:N18">O16+Q16+S16</f>
        <v>0</v>
      </c>
      <c r="N16" s="120">
        <f t="shared" si="4"/>
        <v>0</v>
      </c>
      <c r="O16" s="121"/>
      <c r="P16" s="122"/>
      <c r="Q16" s="121"/>
      <c r="R16" s="122"/>
      <c r="S16" s="121"/>
      <c r="T16" s="122"/>
    </row>
    <row r="17" spans="1:20" ht="18" customHeight="1">
      <c r="A17" s="106" t="s">
        <v>33</v>
      </c>
      <c r="B17" s="134" t="s">
        <v>298</v>
      </c>
      <c r="C17" s="117">
        <f t="shared" si="1"/>
        <v>0</v>
      </c>
      <c r="D17" s="118">
        <f t="shared" si="2"/>
        <v>0</v>
      </c>
      <c r="E17" s="119">
        <f t="shared" si="3"/>
        <v>0</v>
      </c>
      <c r="F17" s="120">
        <f t="shared" si="3"/>
        <v>0</v>
      </c>
      <c r="G17" s="121">
        <v>0</v>
      </c>
      <c r="H17" s="121">
        <v>0</v>
      </c>
      <c r="I17" s="121">
        <v>0</v>
      </c>
      <c r="J17" s="121">
        <v>0</v>
      </c>
      <c r="K17" s="121">
        <v>0</v>
      </c>
      <c r="L17" s="121">
        <v>0</v>
      </c>
      <c r="M17" s="119">
        <f t="shared" si="4"/>
        <v>0</v>
      </c>
      <c r="N17" s="120">
        <f t="shared" si="4"/>
        <v>0</v>
      </c>
      <c r="O17" s="121">
        <v>0</v>
      </c>
      <c r="P17" s="121">
        <v>0</v>
      </c>
      <c r="Q17" s="121">
        <v>0</v>
      </c>
      <c r="R17" s="121">
        <v>0</v>
      </c>
      <c r="S17" s="121">
        <v>0</v>
      </c>
      <c r="T17" s="121">
        <v>0</v>
      </c>
    </row>
    <row r="18" spans="1:20" ht="18" customHeight="1">
      <c r="A18" s="106" t="s">
        <v>34</v>
      </c>
      <c r="B18" s="133" t="s">
        <v>299</v>
      </c>
      <c r="C18" s="117">
        <f t="shared" si="1"/>
        <v>5</v>
      </c>
      <c r="D18" s="118">
        <f t="shared" si="2"/>
        <v>11087690</v>
      </c>
      <c r="E18" s="119">
        <f t="shared" si="3"/>
        <v>2</v>
      </c>
      <c r="F18" s="120">
        <f t="shared" si="3"/>
        <v>3228222</v>
      </c>
      <c r="G18" s="121">
        <v>0</v>
      </c>
      <c r="H18" s="121">
        <v>0</v>
      </c>
      <c r="I18" s="121">
        <v>0</v>
      </c>
      <c r="J18" s="121">
        <v>0</v>
      </c>
      <c r="K18" s="121">
        <v>2</v>
      </c>
      <c r="L18" s="121">
        <v>3228222</v>
      </c>
      <c r="M18" s="119">
        <f t="shared" si="4"/>
        <v>3</v>
      </c>
      <c r="N18" s="120">
        <f t="shared" si="4"/>
        <v>7859468</v>
      </c>
      <c r="O18" s="121">
        <v>3</v>
      </c>
      <c r="P18" s="121">
        <v>7859468</v>
      </c>
      <c r="Q18" s="121">
        <v>0</v>
      </c>
      <c r="R18" s="121">
        <v>0</v>
      </c>
      <c r="S18" s="121">
        <v>0</v>
      </c>
      <c r="T18" s="121">
        <v>0</v>
      </c>
    </row>
    <row r="19" spans="1:20" ht="18" customHeight="1">
      <c r="A19" s="106" t="s">
        <v>35</v>
      </c>
      <c r="B19" s="132" t="s">
        <v>275</v>
      </c>
      <c r="C19" s="117">
        <f t="shared" si="1"/>
        <v>7</v>
      </c>
      <c r="D19" s="118">
        <f t="shared" si="2"/>
        <v>1067679.0899999999</v>
      </c>
      <c r="E19" s="119">
        <v>4</v>
      </c>
      <c r="F19" s="120">
        <v>566248.44</v>
      </c>
      <c r="G19" s="121">
        <v>4</v>
      </c>
      <c r="H19" s="121">
        <v>566248.44</v>
      </c>
      <c r="I19" s="121">
        <v>0</v>
      </c>
      <c r="J19" s="121">
        <v>0</v>
      </c>
      <c r="K19" s="121">
        <v>0</v>
      </c>
      <c r="L19" s="121">
        <v>0</v>
      </c>
      <c r="M19" s="119">
        <v>3</v>
      </c>
      <c r="N19" s="120">
        <v>501430.65</v>
      </c>
      <c r="O19" s="121">
        <v>3</v>
      </c>
      <c r="P19" s="121">
        <v>501430.65</v>
      </c>
      <c r="Q19" s="121">
        <v>0</v>
      </c>
      <c r="R19" s="121">
        <v>0</v>
      </c>
      <c r="S19" s="121">
        <v>0</v>
      </c>
      <c r="T19" s="121">
        <v>0</v>
      </c>
    </row>
    <row r="20" spans="1:20" ht="18" customHeight="1">
      <c r="A20" s="106" t="s">
        <v>36</v>
      </c>
      <c r="B20" s="132" t="s">
        <v>264</v>
      </c>
      <c r="C20" s="117">
        <f t="shared" si="1"/>
        <v>7</v>
      </c>
      <c r="D20" s="118">
        <f t="shared" si="2"/>
        <v>22318594</v>
      </c>
      <c r="E20" s="119">
        <v>3</v>
      </c>
      <c r="F20" s="120">
        <v>10194518</v>
      </c>
      <c r="G20" s="121">
        <v>1</v>
      </c>
      <c r="H20" s="121">
        <v>148026</v>
      </c>
      <c r="I20" s="121">
        <v>0</v>
      </c>
      <c r="J20" s="121">
        <v>0</v>
      </c>
      <c r="K20" s="121">
        <v>0</v>
      </c>
      <c r="L20" s="121">
        <v>0</v>
      </c>
      <c r="M20" s="119">
        <v>4</v>
      </c>
      <c r="N20" s="120">
        <v>12124076</v>
      </c>
      <c r="O20" s="121">
        <v>3</v>
      </c>
      <c r="P20" s="121">
        <v>11802076</v>
      </c>
      <c r="Q20" s="121">
        <v>0</v>
      </c>
      <c r="R20" s="121">
        <v>0</v>
      </c>
      <c r="S20" s="121">
        <v>1</v>
      </c>
      <c r="T20" s="121">
        <v>322000</v>
      </c>
    </row>
    <row r="21" spans="1:20" ht="18" customHeight="1">
      <c r="A21" s="106" t="s">
        <v>37</v>
      </c>
      <c r="B21" s="133" t="s">
        <v>289</v>
      </c>
      <c r="C21" s="117">
        <f t="shared" si="1"/>
        <v>7</v>
      </c>
      <c r="D21" s="118">
        <f t="shared" si="2"/>
        <v>124253337</v>
      </c>
      <c r="E21" s="119">
        <v>5</v>
      </c>
      <c r="F21" s="120">
        <v>63310442</v>
      </c>
      <c r="G21" s="121">
        <v>4</v>
      </c>
      <c r="H21" s="121">
        <v>65131</v>
      </c>
      <c r="I21" s="121">
        <v>0</v>
      </c>
      <c r="J21" s="121">
        <v>0</v>
      </c>
      <c r="K21" s="121">
        <v>0</v>
      </c>
      <c r="L21" s="121">
        <v>0</v>
      </c>
      <c r="M21" s="119">
        <v>2</v>
      </c>
      <c r="N21" s="120">
        <v>60942895</v>
      </c>
      <c r="O21" s="121">
        <v>0</v>
      </c>
      <c r="P21" s="121">
        <v>0</v>
      </c>
      <c r="Q21" s="121">
        <v>0</v>
      </c>
      <c r="R21" s="121">
        <v>0</v>
      </c>
      <c r="S21" s="121">
        <v>0</v>
      </c>
      <c r="T21" s="121">
        <v>0</v>
      </c>
    </row>
    <row r="22" spans="1:20" ht="18" customHeight="1">
      <c r="A22" s="106" t="s">
        <v>38</v>
      </c>
      <c r="B22" s="132" t="s">
        <v>268</v>
      </c>
      <c r="C22" s="117">
        <f t="shared" si="1"/>
        <v>5</v>
      </c>
      <c r="D22" s="118">
        <f t="shared" si="2"/>
        <v>317726</v>
      </c>
      <c r="E22" s="119">
        <v>4</v>
      </c>
      <c r="F22" s="120">
        <v>161586</v>
      </c>
      <c r="G22" s="121">
        <v>3</v>
      </c>
      <c r="H22" s="121">
        <v>5446</v>
      </c>
      <c r="I22" s="121">
        <v>0</v>
      </c>
      <c r="J22" s="121">
        <v>0</v>
      </c>
      <c r="K22" s="121">
        <v>0</v>
      </c>
      <c r="L22" s="121">
        <v>0</v>
      </c>
      <c r="M22" s="119">
        <v>1</v>
      </c>
      <c r="N22" s="120">
        <v>156140</v>
      </c>
      <c r="O22" s="121">
        <v>0</v>
      </c>
      <c r="P22" s="121">
        <v>0</v>
      </c>
      <c r="Q22" s="121">
        <v>0</v>
      </c>
      <c r="R22" s="121">
        <v>0</v>
      </c>
      <c r="S22" s="121">
        <v>0</v>
      </c>
      <c r="T22" s="121">
        <v>0</v>
      </c>
    </row>
    <row r="23" spans="1:20" ht="18" customHeight="1">
      <c r="A23" s="106" t="s">
        <v>51</v>
      </c>
      <c r="B23" s="133" t="s">
        <v>300</v>
      </c>
      <c r="C23" s="117">
        <f t="shared" si="1"/>
        <v>0</v>
      </c>
      <c r="D23" s="118">
        <f t="shared" si="2"/>
        <v>0</v>
      </c>
      <c r="E23" s="119">
        <f>G23+I23+K23</f>
        <v>0</v>
      </c>
      <c r="F23" s="120">
        <f>H23+J23+L23</f>
        <v>0</v>
      </c>
      <c r="G23" s="121"/>
      <c r="H23" s="121"/>
      <c r="I23" s="121"/>
      <c r="J23" s="121"/>
      <c r="K23" s="121"/>
      <c r="L23" s="121"/>
      <c r="M23" s="119">
        <f>O23+Q23+S23</f>
        <v>0</v>
      </c>
      <c r="N23" s="120">
        <f>P23+R23+T23</f>
        <v>0</v>
      </c>
      <c r="O23" s="121"/>
      <c r="P23" s="121"/>
      <c r="Q23" s="121"/>
      <c r="R23" s="121"/>
      <c r="S23" s="121"/>
      <c r="T23" s="121"/>
    </row>
    <row r="24" spans="1:20" ht="18" customHeight="1">
      <c r="A24" s="106" t="s">
        <v>53</v>
      </c>
      <c r="B24" s="132" t="s">
        <v>293</v>
      </c>
      <c r="C24" s="117">
        <f t="shared" si="1"/>
        <v>5</v>
      </c>
      <c r="D24" s="118">
        <f t="shared" si="2"/>
        <v>23474</v>
      </c>
      <c r="E24" s="119">
        <v>2</v>
      </c>
      <c r="F24" s="120">
        <v>10579</v>
      </c>
      <c r="G24" s="121">
        <v>0</v>
      </c>
      <c r="H24" s="121">
        <v>0</v>
      </c>
      <c r="I24" s="121">
        <v>0</v>
      </c>
      <c r="J24" s="121">
        <v>0</v>
      </c>
      <c r="K24" s="121">
        <v>0</v>
      </c>
      <c r="L24" s="121">
        <v>0</v>
      </c>
      <c r="M24" s="119">
        <v>3</v>
      </c>
      <c r="N24" s="120">
        <v>12895</v>
      </c>
      <c r="O24" s="121">
        <v>0</v>
      </c>
      <c r="P24" s="121">
        <v>0</v>
      </c>
      <c r="Q24" s="121">
        <v>0</v>
      </c>
      <c r="R24" s="121">
        <v>0</v>
      </c>
      <c r="S24" s="121">
        <v>0</v>
      </c>
      <c r="T24" s="121">
        <v>0</v>
      </c>
    </row>
    <row r="25" spans="1:20" ht="18" customHeight="1">
      <c r="A25" s="106" t="s">
        <v>54</v>
      </c>
      <c r="B25" s="132" t="s">
        <v>269</v>
      </c>
      <c r="C25" s="117">
        <f t="shared" si="1"/>
        <v>0</v>
      </c>
      <c r="D25" s="118">
        <f t="shared" si="2"/>
        <v>0</v>
      </c>
      <c r="E25" s="119">
        <v>0</v>
      </c>
      <c r="F25" s="120">
        <v>0</v>
      </c>
      <c r="G25" s="121">
        <v>0</v>
      </c>
      <c r="H25" s="121">
        <v>0</v>
      </c>
      <c r="I25" s="121">
        <v>0</v>
      </c>
      <c r="J25" s="121">
        <v>0</v>
      </c>
      <c r="K25" s="121">
        <v>0</v>
      </c>
      <c r="L25" s="121">
        <v>0</v>
      </c>
      <c r="M25" s="119">
        <v>0</v>
      </c>
      <c r="N25" s="120">
        <v>0</v>
      </c>
      <c r="O25" s="121">
        <v>0</v>
      </c>
      <c r="P25" s="121">
        <v>0</v>
      </c>
      <c r="Q25" s="121">
        <v>0</v>
      </c>
      <c r="R25" s="121">
        <v>0</v>
      </c>
      <c r="S25" s="121">
        <v>0</v>
      </c>
      <c r="T25" s="121">
        <v>0</v>
      </c>
    </row>
    <row r="26" spans="1:20" ht="18" customHeight="1">
      <c r="A26" s="106" t="s">
        <v>55</v>
      </c>
      <c r="B26" s="133" t="s">
        <v>301</v>
      </c>
      <c r="C26" s="117">
        <f t="shared" si="1"/>
        <v>0</v>
      </c>
      <c r="D26" s="118">
        <f t="shared" si="2"/>
        <v>0</v>
      </c>
      <c r="E26" s="119">
        <f>G26+I26+K26</f>
        <v>0</v>
      </c>
      <c r="F26" s="120">
        <f>H26+J26+L26</f>
        <v>0</v>
      </c>
      <c r="G26" s="121">
        <v>0</v>
      </c>
      <c r="H26" s="121">
        <v>0</v>
      </c>
      <c r="I26" s="121">
        <v>0</v>
      </c>
      <c r="J26" s="121">
        <v>0</v>
      </c>
      <c r="K26" s="121">
        <v>0</v>
      </c>
      <c r="L26" s="121">
        <v>0</v>
      </c>
      <c r="M26" s="119">
        <f>O26+Q26+S26</f>
        <v>0</v>
      </c>
      <c r="N26" s="120">
        <f>P26+R26+T26</f>
        <v>0</v>
      </c>
      <c r="O26" s="121">
        <v>0</v>
      </c>
      <c r="P26" s="121">
        <v>0</v>
      </c>
      <c r="Q26" s="121">
        <v>0</v>
      </c>
      <c r="R26" s="121">
        <v>0</v>
      </c>
      <c r="S26" s="121">
        <v>0</v>
      </c>
      <c r="T26" s="121">
        <v>0</v>
      </c>
    </row>
    <row r="27" spans="1:20" ht="18" customHeight="1">
      <c r="A27" s="106" t="s">
        <v>56</v>
      </c>
      <c r="B27" s="132" t="s">
        <v>282</v>
      </c>
      <c r="C27" s="117">
        <f t="shared" si="1"/>
        <v>17</v>
      </c>
      <c r="D27" s="118">
        <f t="shared" si="2"/>
        <v>11752276</v>
      </c>
      <c r="E27" s="119">
        <v>15</v>
      </c>
      <c r="F27" s="120">
        <v>11631326</v>
      </c>
      <c r="G27" s="121">
        <v>0</v>
      </c>
      <c r="H27" s="121">
        <v>0</v>
      </c>
      <c r="I27" s="121">
        <v>0</v>
      </c>
      <c r="J27" s="121">
        <v>0</v>
      </c>
      <c r="K27" s="121">
        <v>0</v>
      </c>
      <c r="L27" s="121">
        <v>0</v>
      </c>
      <c r="M27" s="119">
        <v>2</v>
      </c>
      <c r="N27" s="120">
        <v>120950</v>
      </c>
      <c r="O27" s="121">
        <v>0</v>
      </c>
      <c r="P27" s="121">
        <v>0</v>
      </c>
      <c r="Q27" s="121">
        <v>0</v>
      </c>
      <c r="R27" s="121">
        <v>0</v>
      </c>
      <c r="S27" s="121">
        <v>0</v>
      </c>
      <c r="T27" s="121">
        <v>0</v>
      </c>
    </row>
    <row r="28" spans="1:20" ht="18" customHeight="1">
      <c r="A28" s="106" t="s">
        <v>59</v>
      </c>
      <c r="B28" s="132" t="s">
        <v>270</v>
      </c>
      <c r="C28" s="117">
        <f t="shared" si="1"/>
        <v>12</v>
      </c>
      <c r="D28" s="118">
        <f t="shared" si="2"/>
        <v>12000738</v>
      </c>
      <c r="E28" s="119">
        <v>10</v>
      </c>
      <c r="F28" s="120">
        <v>11999539</v>
      </c>
      <c r="G28" s="121">
        <v>2</v>
      </c>
      <c r="H28" s="121">
        <v>3365012</v>
      </c>
      <c r="I28" s="121">
        <v>0</v>
      </c>
      <c r="J28" s="121">
        <v>0</v>
      </c>
      <c r="K28" s="121">
        <v>0</v>
      </c>
      <c r="L28" s="121">
        <v>0</v>
      </c>
      <c r="M28" s="119">
        <v>2</v>
      </c>
      <c r="N28" s="120">
        <v>1199</v>
      </c>
      <c r="O28" s="121">
        <v>1</v>
      </c>
      <c r="P28" s="121">
        <v>1199</v>
      </c>
      <c r="Q28" s="121">
        <v>0</v>
      </c>
      <c r="R28" s="121">
        <v>0</v>
      </c>
      <c r="S28" s="121">
        <v>0</v>
      </c>
      <c r="T28" s="121"/>
    </row>
    <row r="29" spans="1:20" ht="18" customHeight="1">
      <c r="A29" s="106" t="s">
        <v>60</v>
      </c>
      <c r="B29" s="133" t="s">
        <v>302</v>
      </c>
      <c r="C29" s="117">
        <f t="shared" si="1"/>
        <v>7</v>
      </c>
      <c r="D29" s="118">
        <f t="shared" si="2"/>
        <v>342060</v>
      </c>
      <c r="E29" s="119">
        <f aca="true" t="shared" si="5" ref="E29:F31">G29+I29+K29</f>
        <v>6</v>
      </c>
      <c r="F29" s="120">
        <f t="shared" si="5"/>
        <v>298572</v>
      </c>
      <c r="G29" s="121">
        <v>6</v>
      </c>
      <c r="H29" s="121">
        <v>298572</v>
      </c>
      <c r="I29" s="121">
        <v>0</v>
      </c>
      <c r="J29" s="121">
        <v>0</v>
      </c>
      <c r="K29" s="121">
        <v>0</v>
      </c>
      <c r="L29" s="121">
        <v>0</v>
      </c>
      <c r="M29" s="119">
        <f aca="true" t="shared" si="6" ref="M29:N31">O29+Q29+S29</f>
        <v>1</v>
      </c>
      <c r="N29" s="120">
        <f t="shared" si="6"/>
        <v>43488</v>
      </c>
      <c r="O29" s="121">
        <v>0</v>
      </c>
      <c r="P29" s="121">
        <v>0</v>
      </c>
      <c r="Q29" s="121">
        <v>1</v>
      </c>
      <c r="R29" s="121">
        <v>43488</v>
      </c>
      <c r="S29" s="121">
        <v>0</v>
      </c>
      <c r="T29" s="121">
        <v>0</v>
      </c>
    </row>
    <row r="30" spans="1:20" ht="18" customHeight="1">
      <c r="A30" s="106" t="s">
        <v>61</v>
      </c>
      <c r="B30" s="133" t="s">
        <v>303</v>
      </c>
      <c r="C30" s="117">
        <f t="shared" si="1"/>
        <v>4</v>
      </c>
      <c r="D30" s="118">
        <f t="shared" si="2"/>
        <v>650852</v>
      </c>
      <c r="E30" s="119">
        <f t="shared" si="5"/>
        <v>0</v>
      </c>
      <c r="F30" s="120">
        <f t="shared" si="5"/>
        <v>0</v>
      </c>
      <c r="G30" s="121">
        <v>0</v>
      </c>
      <c r="H30" s="121">
        <v>0</v>
      </c>
      <c r="I30" s="121">
        <v>0</v>
      </c>
      <c r="J30" s="121">
        <v>0</v>
      </c>
      <c r="K30" s="121">
        <v>0</v>
      </c>
      <c r="L30" s="121">
        <v>0</v>
      </c>
      <c r="M30" s="119">
        <f t="shared" si="6"/>
        <v>4</v>
      </c>
      <c r="N30" s="120">
        <f t="shared" si="6"/>
        <v>650852</v>
      </c>
      <c r="O30" s="121">
        <v>2</v>
      </c>
      <c r="P30" s="121">
        <v>366534</v>
      </c>
      <c r="Q30" s="121">
        <v>1</v>
      </c>
      <c r="R30" s="121">
        <v>210800</v>
      </c>
      <c r="S30" s="121">
        <v>1</v>
      </c>
      <c r="T30" s="121">
        <v>73518</v>
      </c>
    </row>
    <row r="31" spans="1:20" ht="18" customHeight="1">
      <c r="A31" s="106" t="s">
        <v>62</v>
      </c>
      <c r="B31" s="133" t="s">
        <v>75</v>
      </c>
      <c r="C31" s="117">
        <f t="shared" si="1"/>
        <v>2</v>
      </c>
      <c r="D31" s="118">
        <f t="shared" si="2"/>
        <v>752676</v>
      </c>
      <c r="E31" s="119">
        <f t="shared" si="5"/>
        <v>2</v>
      </c>
      <c r="F31" s="120">
        <f t="shared" si="5"/>
        <v>752676</v>
      </c>
      <c r="G31" s="121">
        <v>2</v>
      </c>
      <c r="H31" s="121">
        <v>752676</v>
      </c>
      <c r="I31" s="121"/>
      <c r="J31" s="121"/>
      <c r="K31" s="121"/>
      <c r="L31" s="121"/>
      <c r="M31" s="119">
        <f t="shared" si="6"/>
        <v>0</v>
      </c>
      <c r="N31" s="120">
        <f t="shared" si="6"/>
        <v>0</v>
      </c>
      <c r="O31" s="121"/>
      <c r="P31" s="121"/>
      <c r="Q31" s="121"/>
      <c r="R31" s="121"/>
      <c r="S31" s="121"/>
      <c r="T31" s="121"/>
    </row>
    <row r="32" spans="1:20" ht="18" customHeight="1">
      <c r="A32" s="106" t="s">
        <v>63</v>
      </c>
      <c r="B32" s="132" t="s">
        <v>274</v>
      </c>
      <c r="C32" s="117">
        <f t="shared" si="1"/>
        <v>12</v>
      </c>
      <c r="D32" s="118">
        <f t="shared" si="2"/>
        <v>18695916</v>
      </c>
      <c r="E32" s="119">
        <v>8</v>
      </c>
      <c r="F32" s="120">
        <v>15441947</v>
      </c>
      <c r="G32" s="121">
        <v>7</v>
      </c>
      <c r="H32" s="121">
        <v>15283935</v>
      </c>
      <c r="I32" s="121">
        <v>0</v>
      </c>
      <c r="J32" s="121">
        <v>0</v>
      </c>
      <c r="K32" s="121">
        <v>0</v>
      </c>
      <c r="L32" s="121">
        <v>0</v>
      </c>
      <c r="M32" s="119">
        <v>4</v>
      </c>
      <c r="N32" s="120">
        <v>3253969</v>
      </c>
      <c r="O32" s="121">
        <v>0</v>
      </c>
      <c r="P32" s="121">
        <v>0</v>
      </c>
      <c r="Q32" s="121">
        <v>0</v>
      </c>
      <c r="R32" s="121">
        <v>0</v>
      </c>
      <c r="S32" s="121">
        <v>0</v>
      </c>
      <c r="T32" s="121"/>
    </row>
    <row r="33" spans="1:20" ht="18" customHeight="1">
      <c r="A33" s="106" t="s">
        <v>64</v>
      </c>
      <c r="B33" s="132" t="s">
        <v>276</v>
      </c>
      <c r="C33" s="117">
        <f t="shared" si="1"/>
        <v>7</v>
      </c>
      <c r="D33" s="118">
        <f t="shared" si="2"/>
        <v>1404389</v>
      </c>
      <c r="E33" s="119">
        <v>5</v>
      </c>
      <c r="F33" s="120">
        <v>798924</v>
      </c>
      <c r="G33" s="121">
        <v>4</v>
      </c>
      <c r="H33" s="121">
        <v>787000</v>
      </c>
      <c r="I33" s="121">
        <v>0</v>
      </c>
      <c r="J33" s="121">
        <v>0</v>
      </c>
      <c r="K33" s="121">
        <v>0</v>
      </c>
      <c r="L33" s="121">
        <v>0</v>
      </c>
      <c r="M33" s="119">
        <v>2</v>
      </c>
      <c r="N33" s="120">
        <v>605465</v>
      </c>
      <c r="O33" s="121">
        <v>0</v>
      </c>
      <c r="P33" s="121">
        <v>0</v>
      </c>
      <c r="Q33" s="121">
        <v>0</v>
      </c>
      <c r="R33" s="121">
        <v>0</v>
      </c>
      <c r="S33" s="121">
        <v>0</v>
      </c>
      <c r="T33" s="121">
        <v>0</v>
      </c>
    </row>
    <row r="34" spans="1:20" ht="18" customHeight="1">
      <c r="A34" s="106" t="s">
        <v>65</v>
      </c>
      <c r="B34" s="134" t="s">
        <v>76</v>
      </c>
      <c r="C34" s="117">
        <f t="shared" si="1"/>
        <v>8</v>
      </c>
      <c r="D34" s="118">
        <f t="shared" si="2"/>
        <v>666839</v>
      </c>
      <c r="E34" s="119">
        <f aca="true" t="shared" si="7" ref="E34:F37">G34+I34+K34</f>
        <v>0</v>
      </c>
      <c r="F34" s="120">
        <f t="shared" si="7"/>
        <v>0</v>
      </c>
      <c r="G34" s="121">
        <v>0</v>
      </c>
      <c r="H34" s="121">
        <v>0</v>
      </c>
      <c r="I34" s="121">
        <v>0</v>
      </c>
      <c r="J34" s="121"/>
      <c r="K34" s="121">
        <v>0</v>
      </c>
      <c r="L34" s="121">
        <v>0</v>
      </c>
      <c r="M34" s="119">
        <f aca="true" t="shared" si="8" ref="M34:N37">O34+Q34+S34</f>
        <v>8</v>
      </c>
      <c r="N34" s="120">
        <f t="shared" si="8"/>
        <v>666839</v>
      </c>
      <c r="O34" s="121">
        <v>3</v>
      </c>
      <c r="P34" s="121">
        <v>348748</v>
      </c>
      <c r="Q34" s="121"/>
      <c r="R34" s="121"/>
      <c r="S34" s="121">
        <v>5</v>
      </c>
      <c r="T34" s="121">
        <v>318091</v>
      </c>
    </row>
    <row r="35" spans="1:20" ht="18" customHeight="1">
      <c r="A35" s="106" t="s">
        <v>66</v>
      </c>
      <c r="B35" s="133" t="s">
        <v>77</v>
      </c>
      <c r="C35" s="117">
        <f t="shared" si="1"/>
        <v>0</v>
      </c>
      <c r="D35" s="118">
        <f t="shared" si="2"/>
        <v>0</v>
      </c>
      <c r="E35" s="119">
        <f t="shared" si="7"/>
        <v>0</v>
      </c>
      <c r="F35" s="120">
        <f t="shared" si="7"/>
        <v>0</v>
      </c>
      <c r="G35" s="121">
        <v>0</v>
      </c>
      <c r="H35" s="121">
        <v>0</v>
      </c>
      <c r="I35" s="121">
        <v>0</v>
      </c>
      <c r="J35" s="121">
        <v>0</v>
      </c>
      <c r="K35" s="121">
        <v>0</v>
      </c>
      <c r="L35" s="121">
        <v>0</v>
      </c>
      <c r="M35" s="119">
        <f t="shared" si="8"/>
        <v>0</v>
      </c>
      <c r="N35" s="120">
        <f t="shared" si="8"/>
        <v>0</v>
      </c>
      <c r="O35" s="121">
        <v>0</v>
      </c>
      <c r="P35" s="121">
        <v>0</v>
      </c>
      <c r="Q35" s="121">
        <v>0</v>
      </c>
      <c r="R35" s="121">
        <v>0</v>
      </c>
      <c r="S35" s="121">
        <v>0</v>
      </c>
      <c r="T35" s="121">
        <v>0</v>
      </c>
    </row>
    <row r="36" spans="1:20" ht="18" customHeight="1">
      <c r="A36" s="106" t="s">
        <v>67</v>
      </c>
      <c r="B36" s="133" t="s">
        <v>78</v>
      </c>
      <c r="C36" s="117">
        <f t="shared" si="1"/>
        <v>0</v>
      </c>
      <c r="D36" s="118">
        <f t="shared" si="2"/>
        <v>0</v>
      </c>
      <c r="E36" s="119">
        <f t="shared" si="7"/>
        <v>0</v>
      </c>
      <c r="F36" s="120">
        <f t="shared" si="7"/>
        <v>0</v>
      </c>
      <c r="G36" s="121">
        <v>0</v>
      </c>
      <c r="H36" s="121">
        <v>0</v>
      </c>
      <c r="I36" s="121">
        <v>0</v>
      </c>
      <c r="J36" s="121">
        <v>0</v>
      </c>
      <c r="K36" s="121">
        <v>0</v>
      </c>
      <c r="L36" s="121">
        <v>0</v>
      </c>
      <c r="M36" s="119">
        <f t="shared" si="8"/>
        <v>0</v>
      </c>
      <c r="N36" s="120">
        <f t="shared" si="8"/>
        <v>0</v>
      </c>
      <c r="O36" s="121">
        <v>0</v>
      </c>
      <c r="P36" s="121">
        <v>0</v>
      </c>
      <c r="Q36" s="121">
        <v>0</v>
      </c>
      <c r="R36" s="121">
        <v>0</v>
      </c>
      <c r="S36" s="121">
        <v>0</v>
      </c>
      <c r="T36" s="121">
        <v>0</v>
      </c>
    </row>
    <row r="37" spans="1:20" ht="18" customHeight="1">
      <c r="A37" s="106" t="s">
        <v>68</v>
      </c>
      <c r="B37" s="133" t="s">
        <v>79</v>
      </c>
      <c r="C37" s="117">
        <f t="shared" si="1"/>
        <v>0</v>
      </c>
      <c r="D37" s="118">
        <f t="shared" si="2"/>
        <v>0</v>
      </c>
      <c r="E37" s="119">
        <f t="shared" si="7"/>
        <v>0</v>
      </c>
      <c r="F37" s="120">
        <f t="shared" si="7"/>
        <v>0</v>
      </c>
      <c r="G37" s="121"/>
      <c r="H37" s="122"/>
      <c r="I37" s="121"/>
      <c r="J37" s="121"/>
      <c r="K37" s="121"/>
      <c r="L37" s="121"/>
      <c r="M37" s="119">
        <f t="shared" si="8"/>
        <v>0</v>
      </c>
      <c r="N37" s="120">
        <f t="shared" si="8"/>
        <v>0</v>
      </c>
      <c r="O37" s="121"/>
      <c r="P37" s="121"/>
      <c r="Q37" s="121"/>
      <c r="R37" s="121"/>
      <c r="S37" s="121"/>
      <c r="T37" s="121"/>
    </row>
    <row r="38" spans="1:20" ht="18" customHeight="1">
      <c r="A38" s="106" t="s">
        <v>69</v>
      </c>
      <c r="B38" s="133" t="s">
        <v>283</v>
      </c>
      <c r="C38" s="117">
        <f t="shared" si="1"/>
        <v>0</v>
      </c>
      <c r="D38" s="118">
        <f t="shared" si="2"/>
        <v>0</v>
      </c>
      <c r="E38" s="119">
        <v>0</v>
      </c>
      <c r="F38" s="120">
        <v>0</v>
      </c>
      <c r="G38" s="121">
        <v>0</v>
      </c>
      <c r="H38" s="121">
        <v>0</v>
      </c>
      <c r="I38" s="121">
        <v>0</v>
      </c>
      <c r="J38" s="121">
        <v>0</v>
      </c>
      <c r="K38" s="121">
        <v>0</v>
      </c>
      <c r="L38" s="121">
        <v>0</v>
      </c>
      <c r="M38" s="119">
        <v>0</v>
      </c>
      <c r="N38" s="120">
        <v>0</v>
      </c>
      <c r="O38" s="121">
        <v>0</v>
      </c>
      <c r="P38" s="121">
        <v>0</v>
      </c>
      <c r="Q38" s="121">
        <v>0</v>
      </c>
      <c r="R38" s="121">
        <v>0</v>
      </c>
      <c r="S38" s="121">
        <v>0</v>
      </c>
      <c r="T38" s="121">
        <v>0</v>
      </c>
    </row>
    <row r="39" spans="1:20" ht="18" customHeight="1">
      <c r="A39" s="106" t="s">
        <v>70</v>
      </c>
      <c r="B39" s="133" t="s">
        <v>80</v>
      </c>
      <c r="C39" s="117">
        <f t="shared" si="1"/>
        <v>1</v>
      </c>
      <c r="D39" s="118">
        <f t="shared" si="2"/>
        <v>87038</v>
      </c>
      <c r="E39" s="119">
        <f>G39+I39+K39</f>
        <v>1</v>
      </c>
      <c r="F39" s="120">
        <f>H39+J39+L39</f>
        <v>87038</v>
      </c>
      <c r="G39" s="121">
        <v>1</v>
      </c>
      <c r="H39" s="121">
        <v>87038</v>
      </c>
      <c r="I39" s="121">
        <v>0</v>
      </c>
      <c r="J39" s="121">
        <v>0</v>
      </c>
      <c r="K39" s="121">
        <v>0</v>
      </c>
      <c r="L39" s="121">
        <v>0</v>
      </c>
      <c r="M39" s="119">
        <f>O39+Q39+S39</f>
        <v>0</v>
      </c>
      <c r="N39" s="120">
        <f>P39+R39+T39</f>
        <v>0</v>
      </c>
      <c r="O39" s="121">
        <v>0</v>
      </c>
      <c r="P39" s="121">
        <v>0</v>
      </c>
      <c r="Q39" s="121">
        <v>0</v>
      </c>
      <c r="R39" s="121">
        <v>0</v>
      </c>
      <c r="S39" s="121">
        <v>0</v>
      </c>
      <c r="T39" s="121">
        <v>0</v>
      </c>
    </row>
    <row r="40" spans="1:20" ht="18" customHeight="1">
      <c r="A40" s="106" t="s">
        <v>71</v>
      </c>
      <c r="B40" s="133" t="s">
        <v>81</v>
      </c>
      <c r="C40" s="117">
        <f t="shared" si="1"/>
        <v>2</v>
      </c>
      <c r="D40" s="118">
        <f t="shared" si="2"/>
        <v>249000</v>
      </c>
      <c r="E40" s="119">
        <f>G40+I40+K40</f>
        <v>0</v>
      </c>
      <c r="F40" s="120">
        <f>H40+J40+L40</f>
        <v>0</v>
      </c>
      <c r="G40" s="121">
        <v>0</v>
      </c>
      <c r="H40" s="121">
        <v>0</v>
      </c>
      <c r="I40" s="121">
        <v>0</v>
      </c>
      <c r="J40" s="121">
        <v>0</v>
      </c>
      <c r="K40" s="121">
        <v>0</v>
      </c>
      <c r="L40" s="121">
        <v>0</v>
      </c>
      <c r="M40" s="119">
        <f>O40+Q40+S40</f>
        <v>2</v>
      </c>
      <c r="N40" s="120">
        <f>P40+R40+T40</f>
        <v>249000</v>
      </c>
      <c r="O40" s="121">
        <v>1</v>
      </c>
      <c r="P40" s="121">
        <v>0</v>
      </c>
      <c r="Q40" s="121">
        <v>0</v>
      </c>
      <c r="R40" s="121">
        <v>0</v>
      </c>
      <c r="S40" s="121">
        <v>1</v>
      </c>
      <c r="T40" s="121">
        <v>249000</v>
      </c>
    </row>
    <row r="41" spans="1:20" ht="18" customHeight="1">
      <c r="A41" s="106" t="s">
        <v>72</v>
      </c>
      <c r="B41" s="132" t="s">
        <v>265</v>
      </c>
      <c r="C41" s="117">
        <f t="shared" si="1"/>
        <v>5</v>
      </c>
      <c r="D41" s="118">
        <f t="shared" si="2"/>
        <v>115939000</v>
      </c>
      <c r="E41" s="119">
        <v>4</v>
      </c>
      <c r="F41" s="120">
        <v>115927000</v>
      </c>
      <c r="G41" s="121">
        <v>0</v>
      </c>
      <c r="H41" s="121">
        <v>0</v>
      </c>
      <c r="I41" s="121">
        <v>0</v>
      </c>
      <c r="J41" s="121">
        <v>0</v>
      </c>
      <c r="K41" s="121">
        <v>0</v>
      </c>
      <c r="L41" s="121">
        <v>0</v>
      </c>
      <c r="M41" s="119">
        <v>1</v>
      </c>
      <c r="N41" s="120">
        <v>12000</v>
      </c>
      <c r="O41" s="121">
        <v>0</v>
      </c>
      <c r="P41" s="121">
        <v>0</v>
      </c>
      <c r="Q41" s="121">
        <v>0</v>
      </c>
      <c r="R41" s="121">
        <v>0</v>
      </c>
      <c r="S41" s="121">
        <v>0</v>
      </c>
      <c r="T41" s="121">
        <v>0</v>
      </c>
    </row>
    <row r="42" spans="1:20" ht="18" customHeight="1">
      <c r="A42" s="106" t="s">
        <v>73</v>
      </c>
      <c r="B42" s="133" t="s">
        <v>82</v>
      </c>
      <c r="C42" s="117">
        <f t="shared" si="1"/>
        <v>2</v>
      </c>
      <c r="D42" s="118">
        <f t="shared" si="2"/>
        <v>237646</v>
      </c>
      <c r="E42" s="119">
        <f>G42+I42+K42</f>
        <v>0</v>
      </c>
      <c r="F42" s="120">
        <f>H42+J42+L42</f>
        <v>0</v>
      </c>
      <c r="G42" s="121">
        <v>0</v>
      </c>
      <c r="H42" s="121">
        <v>0</v>
      </c>
      <c r="I42" s="121">
        <v>0</v>
      </c>
      <c r="J42" s="121">
        <v>0</v>
      </c>
      <c r="K42" s="121">
        <v>0</v>
      </c>
      <c r="L42" s="121">
        <v>0</v>
      </c>
      <c r="M42" s="119">
        <f>O42+Q42+S42</f>
        <v>2</v>
      </c>
      <c r="N42" s="120">
        <f>P42+R42+T42</f>
        <v>237646</v>
      </c>
      <c r="O42" s="121">
        <v>2</v>
      </c>
      <c r="P42" s="121">
        <v>237646</v>
      </c>
      <c r="Q42" s="121">
        <v>0</v>
      </c>
      <c r="R42" s="121">
        <v>0</v>
      </c>
      <c r="S42" s="121">
        <v>0</v>
      </c>
      <c r="T42" s="121">
        <v>0</v>
      </c>
    </row>
    <row r="43" spans="1:20" ht="18" customHeight="1">
      <c r="A43" s="106" t="s">
        <v>74</v>
      </c>
      <c r="B43" s="132" t="s">
        <v>294</v>
      </c>
      <c r="C43" s="117">
        <f t="shared" si="1"/>
        <v>53</v>
      </c>
      <c r="D43" s="118">
        <f t="shared" si="2"/>
        <v>235219516.024</v>
      </c>
      <c r="E43" s="119">
        <v>44</v>
      </c>
      <c r="F43" s="120">
        <v>209290511.024</v>
      </c>
      <c r="G43" s="121">
        <v>16</v>
      </c>
      <c r="H43" s="121">
        <v>51073958</v>
      </c>
      <c r="I43" s="121">
        <v>0</v>
      </c>
      <c r="J43" s="121">
        <v>0</v>
      </c>
      <c r="K43" s="121">
        <v>2</v>
      </c>
      <c r="L43" s="121">
        <v>4771438</v>
      </c>
      <c r="M43" s="119">
        <v>9</v>
      </c>
      <c r="N43" s="120">
        <v>25929005</v>
      </c>
      <c r="O43" s="121">
        <v>1</v>
      </c>
      <c r="P43" s="121">
        <v>0</v>
      </c>
      <c r="Q43" s="121">
        <v>1</v>
      </c>
      <c r="R43" s="121">
        <v>2369480</v>
      </c>
      <c r="S43" s="121">
        <v>0</v>
      </c>
      <c r="T43" s="121">
        <v>0</v>
      </c>
    </row>
    <row r="44" spans="1:20" ht="15.75">
      <c r="A44" s="106" t="s">
        <v>231</v>
      </c>
      <c r="B44" s="133" t="s">
        <v>83</v>
      </c>
      <c r="C44" s="117">
        <f t="shared" si="1"/>
        <v>1</v>
      </c>
      <c r="D44" s="118">
        <f t="shared" si="2"/>
        <v>342000</v>
      </c>
      <c r="E44" s="119">
        <f>G44+I44+K44</f>
        <v>1</v>
      </c>
      <c r="F44" s="120">
        <f>H44+J44+L44</f>
        <v>342000</v>
      </c>
      <c r="G44" s="121">
        <v>1</v>
      </c>
      <c r="H44" s="121">
        <v>342000</v>
      </c>
      <c r="I44" s="121">
        <v>0</v>
      </c>
      <c r="J44" s="121">
        <v>0</v>
      </c>
      <c r="K44" s="121">
        <v>0</v>
      </c>
      <c r="L44" s="121">
        <v>0</v>
      </c>
      <c r="M44" s="119">
        <f>O44+Q44+S44</f>
        <v>0</v>
      </c>
      <c r="N44" s="120">
        <f>P44+R44+T44</f>
        <v>0</v>
      </c>
      <c r="O44" s="121">
        <v>0</v>
      </c>
      <c r="P44" s="121">
        <v>0</v>
      </c>
      <c r="Q44" s="121">
        <v>0</v>
      </c>
      <c r="R44" s="121">
        <v>0</v>
      </c>
      <c r="S44" s="121">
        <v>0</v>
      </c>
      <c r="T44" s="121">
        <v>0</v>
      </c>
    </row>
    <row r="45" spans="1:20" ht="15.75" customHeight="1">
      <c r="A45" s="106" t="s">
        <v>232</v>
      </c>
      <c r="B45" s="132" t="s">
        <v>273</v>
      </c>
      <c r="C45" s="117">
        <f t="shared" si="1"/>
        <v>4</v>
      </c>
      <c r="D45" s="118">
        <f t="shared" si="2"/>
        <v>118850</v>
      </c>
      <c r="E45" s="119">
        <v>3</v>
      </c>
      <c r="F45" s="120">
        <v>118650</v>
      </c>
      <c r="G45" s="121">
        <v>2</v>
      </c>
      <c r="H45" s="121">
        <v>118650</v>
      </c>
      <c r="I45" s="121">
        <v>1</v>
      </c>
      <c r="J45" s="121">
        <v>0</v>
      </c>
      <c r="K45" s="121">
        <v>0</v>
      </c>
      <c r="L45" s="121">
        <v>0</v>
      </c>
      <c r="M45" s="119">
        <v>1</v>
      </c>
      <c r="N45" s="120">
        <v>200</v>
      </c>
      <c r="O45" s="121">
        <v>1</v>
      </c>
      <c r="P45" s="121">
        <v>200</v>
      </c>
      <c r="Q45" s="121">
        <v>0</v>
      </c>
      <c r="R45" s="121">
        <v>0</v>
      </c>
      <c r="S45" s="121">
        <v>0</v>
      </c>
      <c r="T45" s="121">
        <v>0</v>
      </c>
    </row>
    <row r="46" spans="1:20" ht="15" customHeight="1">
      <c r="A46" s="106" t="s">
        <v>233</v>
      </c>
      <c r="B46" s="133" t="s">
        <v>290</v>
      </c>
      <c r="C46" s="117">
        <f aca="true" t="shared" si="9" ref="C46:C76">E46+M46</f>
        <v>0</v>
      </c>
      <c r="D46" s="118">
        <f aca="true" t="shared" si="10" ref="D46:D76">F46+N46</f>
        <v>0</v>
      </c>
      <c r="E46" s="119">
        <v>0</v>
      </c>
      <c r="F46" s="120">
        <v>0</v>
      </c>
      <c r="G46" s="121">
        <v>0</v>
      </c>
      <c r="H46" s="122">
        <v>0</v>
      </c>
      <c r="I46" s="121">
        <v>0</v>
      </c>
      <c r="J46" s="122">
        <v>0</v>
      </c>
      <c r="K46" s="121">
        <v>0</v>
      </c>
      <c r="L46" s="122">
        <v>0</v>
      </c>
      <c r="M46" s="119">
        <v>0</v>
      </c>
      <c r="N46" s="120">
        <v>0</v>
      </c>
      <c r="O46" s="121">
        <v>0</v>
      </c>
      <c r="P46" s="122">
        <v>0</v>
      </c>
      <c r="Q46" s="121">
        <v>0</v>
      </c>
      <c r="R46" s="122">
        <v>0</v>
      </c>
      <c r="S46" s="121">
        <v>0</v>
      </c>
      <c r="T46" s="122">
        <v>0</v>
      </c>
    </row>
    <row r="47" spans="1:20" s="38" customFormat="1" ht="15.75">
      <c r="A47" s="106" t="s">
        <v>234</v>
      </c>
      <c r="B47" s="132" t="s">
        <v>295</v>
      </c>
      <c r="C47" s="117">
        <f t="shared" si="9"/>
        <v>13</v>
      </c>
      <c r="D47" s="118">
        <f t="shared" si="10"/>
        <v>2785598</v>
      </c>
      <c r="E47" s="119">
        <v>1</v>
      </c>
      <c r="F47" s="120">
        <v>21800</v>
      </c>
      <c r="G47" s="121">
        <v>0</v>
      </c>
      <c r="H47" s="121">
        <v>0</v>
      </c>
      <c r="I47" s="121">
        <v>0</v>
      </c>
      <c r="J47" s="121">
        <v>0</v>
      </c>
      <c r="K47" s="121">
        <v>0</v>
      </c>
      <c r="L47" s="121">
        <v>0</v>
      </c>
      <c r="M47" s="119">
        <v>12</v>
      </c>
      <c r="N47" s="120">
        <v>2763798</v>
      </c>
      <c r="O47" s="121">
        <v>10</v>
      </c>
      <c r="P47" s="121">
        <v>2681798</v>
      </c>
      <c r="Q47" s="121">
        <v>0</v>
      </c>
      <c r="R47" s="121">
        <v>0</v>
      </c>
      <c r="S47" s="121">
        <v>0</v>
      </c>
      <c r="T47" s="121">
        <v>0</v>
      </c>
    </row>
    <row r="48" spans="1:20" s="38" customFormat="1" ht="15.75">
      <c r="A48" s="106" t="s">
        <v>235</v>
      </c>
      <c r="B48" s="133" t="s">
        <v>84</v>
      </c>
      <c r="C48" s="117">
        <f t="shared" si="9"/>
        <v>0</v>
      </c>
      <c r="D48" s="118">
        <f t="shared" si="10"/>
        <v>0</v>
      </c>
      <c r="E48" s="119">
        <f aca="true" t="shared" si="11" ref="E48:F50">G48+I48+K48</f>
        <v>0</v>
      </c>
      <c r="F48" s="120">
        <f t="shared" si="11"/>
        <v>0</v>
      </c>
      <c r="G48" s="121">
        <v>0</v>
      </c>
      <c r="H48" s="121">
        <v>0</v>
      </c>
      <c r="I48" s="121">
        <v>0</v>
      </c>
      <c r="J48" s="121">
        <v>0</v>
      </c>
      <c r="K48" s="121">
        <v>0</v>
      </c>
      <c r="L48" s="121">
        <v>0</v>
      </c>
      <c r="M48" s="119">
        <f aca="true" t="shared" si="12" ref="M48:N50">O48+Q48+S48</f>
        <v>0</v>
      </c>
      <c r="N48" s="120">
        <f t="shared" si="12"/>
        <v>0</v>
      </c>
      <c r="O48" s="121">
        <v>0</v>
      </c>
      <c r="P48" s="121">
        <v>0</v>
      </c>
      <c r="Q48" s="121">
        <v>0</v>
      </c>
      <c r="R48" s="121">
        <v>0</v>
      </c>
      <c r="S48" s="121">
        <v>0</v>
      </c>
      <c r="T48" s="121">
        <v>0</v>
      </c>
    </row>
    <row r="49" spans="1:20" s="38" customFormat="1" ht="15.75">
      <c r="A49" s="106" t="s">
        <v>236</v>
      </c>
      <c r="B49" s="133" t="s">
        <v>85</v>
      </c>
      <c r="C49" s="117">
        <f t="shared" si="9"/>
        <v>0</v>
      </c>
      <c r="D49" s="118">
        <f t="shared" si="10"/>
        <v>0</v>
      </c>
      <c r="E49" s="119">
        <f t="shared" si="11"/>
        <v>0</v>
      </c>
      <c r="F49" s="120">
        <f t="shared" si="11"/>
        <v>0</v>
      </c>
      <c r="G49" s="121">
        <v>0</v>
      </c>
      <c r="H49" s="121">
        <v>0</v>
      </c>
      <c r="I49" s="121">
        <v>0</v>
      </c>
      <c r="J49" s="121">
        <v>0</v>
      </c>
      <c r="K49" s="121">
        <v>0</v>
      </c>
      <c r="L49" s="121">
        <v>0</v>
      </c>
      <c r="M49" s="119">
        <f t="shared" si="12"/>
        <v>0</v>
      </c>
      <c r="N49" s="120">
        <f t="shared" si="12"/>
        <v>0</v>
      </c>
      <c r="O49" s="121">
        <v>0</v>
      </c>
      <c r="P49" s="121">
        <v>0</v>
      </c>
      <c r="Q49" s="121">
        <v>0</v>
      </c>
      <c r="R49" s="121">
        <v>0</v>
      </c>
      <c r="S49" s="121">
        <v>0</v>
      </c>
      <c r="T49" s="121">
        <v>0</v>
      </c>
    </row>
    <row r="50" spans="1:20" s="38" customFormat="1" ht="15.75">
      <c r="A50" s="106" t="s">
        <v>237</v>
      </c>
      <c r="B50" s="133" t="s">
        <v>86</v>
      </c>
      <c r="C50" s="117">
        <f t="shared" si="9"/>
        <v>2</v>
      </c>
      <c r="D50" s="118">
        <f t="shared" si="10"/>
        <v>60000</v>
      </c>
      <c r="E50" s="119">
        <f t="shared" si="11"/>
        <v>0</v>
      </c>
      <c r="F50" s="120">
        <f t="shared" si="11"/>
        <v>0</v>
      </c>
      <c r="G50" s="121">
        <v>0</v>
      </c>
      <c r="H50" s="121">
        <v>0</v>
      </c>
      <c r="I50" s="121">
        <v>0</v>
      </c>
      <c r="J50" s="121">
        <v>0</v>
      </c>
      <c r="K50" s="121">
        <v>0</v>
      </c>
      <c r="L50" s="121">
        <v>0</v>
      </c>
      <c r="M50" s="119">
        <f t="shared" si="12"/>
        <v>2</v>
      </c>
      <c r="N50" s="120">
        <f t="shared" si="12"/>
        <v>60000</v>
      </c>
      <c r="O50" s="121">
        <v>0</v>
      </c>
      <c r="P50" s="121">
        <v>0</v>
      </c>
      <c r="Q50" s="121">
        <v>0</v>
      </c>
      <c r="R50" s="121">
        <v>0</v>
      </c>
      <c r="S50" s="121">
        <v>2</v>
      </c>
      <c r="T50" s="121">
        <v>60000</v>
      </c>
    </row>
    <row r="51" spans="1:20" s="38" customFormat="1" ht="15.75">
      <c r="A51" s="106" t="s">
        <v>238</v>
      </c>
      <c r="B51" s="132" t="s">
        <v>277</v>
      </c>
      <c r="C51" s="117">
        <f t="shared" si="9"/>
        <v>13</v>
      </c>
      <c r="D51" s="118">
        <f t="shared" si="10"/>
        <v>57186976</v>
      </c>
      <c r="E51" s="119">
        <v>8</v>
      </c>
      <c r="F51" s="120">
        <v>55686591</v>
      </c>
      <c r="G51" s="121">
        <v>6</v>
      </c>
      <c r="H51" s="121">
        <v>52781974</v>
      </c>
      <c r="I51" s="121">
        <v>0</v>
      </c>
      <c r="J51" s="121">
        <v>0</v>
      </c>
      <c r="K51" s="121">
        <v>0</v>
      </c>
      <c r="L51" s="121">
        <v>0</v>
      </c>
      <c r="M51" s="119">
        <v>5</v>
      </c>
      <c r="N51" s="120">
        <v>1500385</v>
      </c>
      <c r="O51" s="121">
        <v>0</v>
      </c>
      <c r="P51" s="121">
        <v>0</v>
      </c>
      <c r="Q51" s="121">
        <v>0</v>
      </c>
      <c r="R51" s="121">
        <v>0</v>
      </c>
      <c r="S51" s="121">
        <v>0</v>
      </c>
      <c r="T51" s="121">
        <v>0</v>
      </c>
    </row>
    <row r="52" spans="1:20" ht="15.75">
      <c r="A52" s="106" t="s">
        <v>239</v>
      </c>
      <c r="B52" s="131" t="s">
        <v>271</v>
      </c>
      <c r="C52" s="117">
        <f t="shared" si="9"/>
        <v>23</v>
      </c>
      <c r="D52" s="118">
        <f t="shared" si="10"/>
        <v>15856224</v>
      </c>
      <c r="E52" s="119">
        <v>17</v>
      </c>
      <c r="F52" s="120">
        <v>14862614</v>
      </c>
      <c r="G52" s="121">
        <v>3</v>
      </c>
      <c r="H52" s="121">
        <v>99413</v>
      </c>
      <c r="I52" s="121">
        <v>0</v>
      </c>
      <c r="J52" s="121">
        <v>0</v>
      </c>
      <c r="K52" s="121">
        <v>1</v>
      </c>
      <c r="L52" s="121">
        <v>440000</v>
      </c>
      <c r="M52" s="119">
        <v>6</v>
      </c>
      <c r="N52" s="120">
        <v>993610</v>
      </c>
      <c r="O52" s="121">
        <v>2</v>
      </c>
      <c r="P52" s="121">
        <v>655</v>
      </c>
      <c r="Q52" s="121">
        <v>0</v>
      </c>
      <c r="R52" s="121">
        <v>0</v>
      </c>
      <c r="S52" s="121">
        <v>0</v>
      </c>
      <c r="T52" s="121">
        <v>0</v>
      </c>
    </row>
    <row r="53" spans="1:20" ht="18" customHeight="1">
      <c r="A53" s="106" t="s">
        <v>240</v>
      </c>
      <c r="B53" s="133" t="s">
        <v>87</v>
      </c>
      <c r="C53" s="117">
        <f t="shared" si="9"/>
        <v>0</v>
      </c>
      <c r="D53" s="118">
        <f t="shared" si="10"/>
        <v>0</v>
      </c>
      <c r="E53" s="119">
        <f>G53+I53+K53</f>
        <v>0</v>
      </c>
      <c r="F53" s="120">
        <f>H53+J53+L53</f>
        <v>0</v>
      </c>
      <c r="G53" s="121">
        <v>0</v>
      </c>
      <c r="H53" s="121">
        <v>0</v>
      </c>
      <c r="I53" s="121">
        <v>0</v>
      </c>
      <c r="J53" s="121">
        <v>0</v>
      </c>
      <c r="K53" s="121">
        <v>0</v>
      </c>
      <c r="L53" s="121">
        <v>0</v>
      </c>
      <c r="M53" s="119">
        <f>O53+Q53+S53</f>
        <v>0</v>
      </c>
      <c r="N53" s="120">
        <f>P53+R53+T53</f>
        <v>0</v>
      </c>
      <c r="O53" s="121">
        <v>0</v>
      </c>
      <c r="P53" s="121">
        <v>0</v>
      </c>
      <c r="Q53" s="121">
        <v>0</v>
      </c>
      <c r="R53" s="121">
        <v>0</v>
      </c>
      <c r="S53" s="121">
        <v>0</v>
      </c>
      <c r="T53" s="121">
        <v>0</v>
      </c>
    </row>
    <row r="54" spans="1:20" ht="15.75">
      <c r="A54" s="106" t="s">
        <v>241</v>
      </c>
      <c r="B54" s="133" t="s">
        <v>88</v>
      </c>
      <c r="C54" s="117">
        <f t="shared" si="9"/>
        <v>1</v>
      </c>
      <c r="D54" s="118">
        <f t="shared" si="10"/>
        <v>861624</v>
      </c>
      <c r="E54" s="119">
        <f>G54+I54+K54</f>
        <v>0</v>
      </c>
      <c r="F54" s="120">
        <f>H54+J54+L54</f>
        <v>0</v>
      </c>
      <c r="G54" s="121">
        <v>0</v>
      </c>
      <c r="H54" s="121">
        <v>0</v>
      </c>
      <c r="I54" s="121">
        <v>0</v>
      </c>
      <c r="J54" s="121">
        <v>0</v>
      </c>
      <c r="K54" s="121">
        <v>0</v>
      </c>
      <c r="L54" s="121">
        <v>0</v>
      </c>
      <c r="M54" s="119">
        <f>O54+Q54+S54</f>
        <v>1</v>
      </c>
      <c r="N54" s="120">
        <f>P54+R54+T54</f>
        <v>861624</v>
      </c>
      <c r="O54" s="121">
        <v>1</v>
      </c>
      <c r="P54" s="121">
        <v>861624</v>
      </c>
      <c r="Q54" s="121">
        <v>0</v>
      </c>
      <c r="R54" s="121">
        <v>0</v>
      </c>
      <c r="S54" s="121">
        <v>0</v>
      </c>
      <c r="T54" s="121">
        <v>0</v>
      </c>
    </row>
    <row r="55" spans="1:20" ht="15.75">
      <c r="A55" s="106" t="s">
        <v>242</v>
      </c>
      <c r="B55" s="132" t="s">
        <v>272</v>
      </c>
      <c r="C55" s="117">
        <f t="shared" si="9"/>
        <v>0</v>
      </c>
      <c r="D55" s="118">
        <f t="shared" si="10"/>
        <v>0</v>
      </c>
      <c r="E55" s="119">
        <v>0</v>
      </c>
      <c r="F55" s="120">
        <v>0</v>
      </c>
      <c r="G55" s="121">
        <v>0</v>
      </c>
      <c r="H55" s="121">
        <v>0</v>
      </c>
      <c r="I55" s="121">
        <v>0</v>
      </c>
      <c r="J55" s="121">
        <v>0</v>
      </c>
      <c r="K55" s="121">
        <v>0</v>
      </c>
      <c r="L55" s="121">
        <v>0</v>
      </c>
      <c r="M55" s="119">
        <v>0</v>
      </c>
      <c r="N55" s="120">
        <v>0</v>
      </c>
      <c r="O55" s="121">
        <v>0</v>
      </c>
      <c r="P55" s="121">
        <v>0</v>
      </c>
      <c r="Q55" s="121">
        <v>0</v>
      </c>
      <c r="R55" s="121">
        <v>0</v>
      </c>
      <c r="S55" s="121">
        <v>0</v>
      </c>
      <c r="T55" s="121">
        <v>0</v>
      </c>
    </row>
    <row r="56" spans="1:20" ht="15.75">
      <c r="A56" s="106" t="s">
        <v>243</v>
      </c>
      <c r="B56" s="133" t="s">
        <v>284</v>
      </c>
      <c r="C56" s="117">
        <f t="shared" si="9"/>
        <v>0</v>
      </c>
      <c r="D56" s="118">
        <f t="shared" si="10"/>
        <v>0</v>
      </c>
      <c r="E56" s="119">
        <v>0</v>
      </c>
      <c r="F56" s="120">
        <v>0</v>
      </c>
      <c r="G56" s="121"/>
      <c r="H56" s="121"/>
      <c r="I56" s="121"/>
      <c r="J56" s="121"/>
      <c r="K56" s="121"/>
      <c r="L56" s="121"/>
      <c r="M56" s="119">
        <v>0</v>
      </c>
      <c r="N56" s="120">
        <v>0</v>
      </c>
      <c r="O56" s="121"/>
      <c r="P56" s="121"/>
      <c r="Q56" s="121"/>
      <c r="R56" s="121"/>
      <c r="S56" s="121"/>
      <c r="T56" s="121"/>
    </row>
    <row r="57" spans="1:20" ht="15.75">
      <c r="A57" s="106" t="s">
        <v>244</v>
      </c>
      <c r="B57" s="133" t="s">
        <v>89</v>
      </c>
      <c r="C57" s="117">
        <f t="shared" si="9"/>
        <v>0</v>
      </c>
      <c r="D57" s="118">
        <f t="shared" si="10"/>
        <v>0</v>
      </c>
      <c r="E57" s="119">
        <f>G57+I57+K57</f>
        <v>0</v>
      </c>
      <c r="F57" s="120">
        <f>H57+J57+L57</f>
        <v>0</v>
      </c>
      <c r="G57" s="121">
        <v>0</v>
      </c>
      <c r="H57" s="121">
        <v>0</v>
      </c>
      <c r="I57" s="121">
        <v>0</v>
      </c>
      <c r="J57" s="121">
        <v>0</v>
      </c>
      <c r="K57" s="121">
        <v>0</v>
      </c>
      <c r="L57" s="121">
        <v>0</v>
      </c>
      <c r="M57" s="119">
        <f>O57+Q57+S57</f>
        <v>0</v>
      </c>
      <c r="N57" s="120">
        <f>P57+R57+T57</f>
        <v>0</v>
      </c>
      <c r="O57" s="121">
        <v>0</v>
      </c>
      <c r="P57" s="121">
        <v>0</v>
      </c>
      <c r="Q57" s="121">
        <v>0</v>
      </c>
      <c r="R57" s="121">
        <v>0</v>
      </c>
      <c r="S57" s="121">
        <v>0</v>
      </c>
      <c r="T57" s="121">
        <v>0</v>
      </c>
    </row>
    <row r="58" spans="1:20" ht="15.75">
      <c r="A58" s="106" t="s">
        <v>245</v>
      </c>
      <c r="B58" s="133" t="s">
        <v>288</v>
      </c>
      <c r="C58" s="117">
        <f t="shared" si="9"/>
        <v>12</v>
      </c>
      <c r="D58" s="118">
        <f t="shared" si="10"/>
        <v>9235635</v>
      </c>
      <c r="E58" s="119">
        <v>0</v>
      </c>
      <c r="F58" s="120">
        <v>0</v>
      </c>
      <c r="G58" s="121">
        <v>0</v>
      </c>
      <c r="H58" s="121">
        <v>0</v>
      </c>
      <c r="I58" s="121">
        <v>0</v>
      </c>
      <c r="J58" s="121">
        <v>0</v>
      </c>
      <c r="K58" s="121">
        <v>0</v>
      </c>
      <c r="L58" s="121">
        <v>0</v>
      </c>
      <c r="M58" s="119">
        <v>12</v>
      </c>
      <c r="N58" s="120">
        <v>9235635</v>
      </c>
      <c r="O58" s="121">
        <v>12</v>
      </c>
      <c r="P58" s="121">
        <v>9235635</v>
      </c>
      <c r="Q58" s="121">
        <v>0</v>
      </c>
      <c r="R58" s="121">
        <v>0</v>
      </c>
      <c r="S58" s="121">
        <v>0</v>
      </c>
      <c r="T58" s="121">
        <v>0</v>
      </c>
    </row>
    <row r="59" spans="1:20" ht="15.75">
      <c r="A59" s="106" t="s">
        <v>246</v>
      </c>
      <c r="B59" s="133" t="s">
        <v>285</v>
      </c>
      <c r="C59" s="117">
        <f t="shared" si="9"/>
        <v>1</v>
      </c>
      <c r="D59" s="118">
        <f t="shared" si="10"/>
        <v>51886</v>
      </c>
      <c r="E59" s="119">
        <v>1</v>
      </c>
      <c r="F59" s="120">
        <v>51886</v>
      </c>
      <c r="G59" s="121">
        <v>1</v>
      </c>
      <c r="H59" s="121">
        <v>51886</v>
      </c>
      <c r="I59" s="121">
        <v>0</v>
      </c>
      <c r="J59" s="121">
        <v>0</v>
      </c>
      <c r="K59" s="121">
        <v>0</v>
      </c>
      <c r="L59" s="121">
        <v>0</v>
      </c>
      <c r="M59" s="119">
        <v>0</v>
      </c>
      <c r="N59" s="120">
        <v>0</v>
      </c>
      <c r="O59" s="121">
        <v>0</v>
      </c>
      <c r="P59" s="121">
        <v>0</v>
      </c>
      <c r="Q59" s="121">
        <v>0</v>
      </c>
      <c r="R59" s="121">
        <v>0</v>
      </c>
      <c r="S59" s="121">
        <v>0</v>
      </c>
      <c r="T59" s="121">
        <v>0</v>
      </c>
    </row>
    <row r="60" spans="1:20" ht="15.75">
      <c r="A60" s="106" t="s">
        <v>247</v>
      </c>
      <c r="B60" s="133" t="s">
        <v>292</v>
      </c>
      <c r="C60" s="117">
        <f t="shared" si="9"/>
        <v>5</v>
      </c>
      <c r="D60" s="118">
        <f t="shared" si="10"/>
        <v>1275386</v>
      </c>
      <c r="E60" s="119">
        <v>1</v>
      </c>
      <c r="F60" s="120">
        <v>21557</v>
      </c>
      <c r="G60" s="121">
        <v>1</v>
      </c>
      <c r="H60" s="121">
        <v>21557</v>
      </c>
      <c r="I60" s="121">
        <v>0</v>
      </c>
      <c r="J60" s="121">
        <v>0</v>
      </c>
      <c r="K60" s="121">
        <v>0</v>
      </c>
      <c r="L60" s="121">
        <v>0</v>
      </c>
      <c r="M60" s="119">
        <v>4</v>
      </c>
      <c r="N60" s="120">
        <v>1253829</v>
      </c>
      <c r="O60" s="121">
        <v>0</v>
      </c>
      <c r="P60" s="121">
        <v>0</v>
      </c>
      <c r="Q60" s="121">
        <v>1</v>
      </c>
      <c r="R60" s="121">
        <v>3500</v>
      </c>
      <c r="S60" s="121">
        <v>1</v>
      </c>
      <c r="T60" s="121">
        <v>69154</v>
      </c>
    </row>
    <row r="61" spans="1:20" ht="15.75">
      <c r="A61" s="106" t="s">
        <v>248</v>
      </c>
      <c r="B61" s="133" t="s">
        <v>90</v>
      </c>
      <c r="C61" s="117">
        <f t="shared" si="9"/>
        <v>11</v>
      </c>
      <c r="D61" s="118">
        <f t="shared" si="10"/>
        <v>158871</v>
      </c>
      <c r="E61" s="119">
        <f>G61+I61+K61</f>
        <v>0</v>
      </c>
      <c r="F61" s="120">
        <f>H61+J61+L61</f>
        <v>0</v>
      </c>
      <c r="G61" s="121">
        <v>0</v>
      </c>
      <c r="H61" s="121">
        <v>0</v>
      </c>
      <c r="I61" s="121">
        <v>0</v>
      </c>
      <c r="J61" s="121">
        <v>0</v>
      </c>
      <c r="K61" s="121">
        <v>0</v>
      </c>
      <c r="L61" s="121">
        <v>0</v>
      </c>
      <c r="M61" s="119">
        <f>O61+Q61+S61</f>
        <v>11</v>
      </c>
      <c r="N61" s="120">
        <f>P61+R61+T61</f>
        <v>158871</v>
      </c>
      <c r="O61" s="121">
        <v>8</v>
      </c>
      <c r="P61" s="121">
        <v>20100</v>
      </c>
      <c r="Q61" s="121">
        <v>0</v>
      </c>
      <c r="R61" s="121">
        <v>0</v>
      </c>
      <c r="S61" s="121">
        <v>3</v>
      </c>
      <c r="T61" s="121">
        <v>138771</v>
      </c>
    </row>
    <row r="62" spans="1:20" ht="15.75">
      <c r="A62" s="106" t="s">
        <v>249</v>
      </c>
      <c r="B62" s="133" t="s">
        <v>287</v>
      </c>
      <c r="C62" s="117">
        <f t="shared" si="9"/>
        <v>2</v>
      </c>
      <c r="D62" s="118">
        <f t="shared" si="10"/>
        <v>396</v>
      </c>
      <c r="E62" s="119">
        <v>0</v>
      </c>
      <c r="F62" s="120">
        <v>0</v>
      </c>
      <c r="G62" s="121">
        <v>0</v>
      </c>
      <c r="H62" s="121">
        <v>0</v>
      </c>
      <c r="I62" s="121">
        <v>0</v>
      </c>
      <c r="J62" s="121">
        <v>0</v>
      </c>
      <c r="K62" s="121">
        <v>0</v>
      </c>
      <c r="L62" s="121">
        <v>0</v>
      </c>
      <c r="M62" s="119">
        <v>2</v>
      </c>
      <c r="N62" s="120">
        <v>396</v>
      </c>
      <c r="O62" s="121">
        <v>2</v>
      </c>
      <c r="P62" s="121">
        <v>396</v>
      </c>
      <c r="Q62" s="121">
        <v>0</v>
      </c>
      <c r="R62" s="121">
        <v>0</v>
      </c>
      <c r="S62" s="121">
        <v>0</v>
      </c>
      <c r="T62" s="121">
        <v>0</v>
      </c>
    </row>
    <row r="63" spans="1:20" ht="15.75">
      <c r="A63" s="106" t="s">
        <v>250</v>
      </c>
      <c r="B63" s="133" t="s">
        <v>286</v>
      </c>
      <c r="C63" s="117">
        <f t="shared" si="9"/>
        <v>7</v>
      </c>
      <c r="D63" s="118">
        <f t="shared" si="10"/>
        <v>837860</v>
      </c>
      <c r="E63" s="119">
        <v>2</v>
      </c>
      <c r="F63" s="120">
        <v>0</v>
      </c>
      <c r="G63" s="121">
        <v>2</v>
      </c>
      <c r="H63" s="121">
        <v>0</v>
      </c>
      <c r="I63" s="121">
        <v>0</v>
      </c>
      <c r="J63" s="121">
        <v>0</v>
      </c>
      <c r="K63" s="121">
        <v>0</v>
      </c>
      <c r="L63" s="121">
        <v>0</v>
      </c>
      <c r="M63" s="119">
        <v>5</v>
      </c>
      <c r="N63" s="120">
        <v>837860</v>
      </c>
      <c r="O63" s="121">
        <v>5</v>
      </c>
      <c r="P63" s="121">
        <v>837860</v>
      </c>
      <c r="Q63" s="121">
        <v>0</v>
      </c>
      <c r="R63" s="121">
        <v>0</v>
      </c>
      <c r="S63" s="121">
        <v>0</v>
      </c>
      <c r="T63" s="121">
        <v>0</v>
      </c>
    </row>
    <row r="64" spans="1:20" ht="15.75">
      <c r="A64" s="106" t="s">
        <v>251</v>
      </c>
      <c r="B64" s="132" t="s">
        <v>278</v>
      </c>
      <c r="C64" s="117">
        <f t="shared" si="9"/>
        <v>0</v>
      </c>
      <c r="D64" s="118">
        <f t="shared" si="10"/>
        <v>0</v>
      </c>
      <c r="E64" s="119">
        <v>0</v>
      </c>
      <c r="F64" s="120">
        <v>0</v>
      </c>
      <c r="G64" s="121">
        <v>0</v>
      </c>
      <c r="H64" s="121">
        <v>0</v>
      </c>
      <c r="I64" s="121">
        <v>0</v>
      </c>
      <c r="J64" s="121">
        <v>0</v>
      </c>
      <c r="K64" s="121">
        <v>0</v>
      </c>
      <c r="L64" s="121">
        <v>0</v>
      </c>
      <c r="M64" s="119">
        <v>0</v>
      </c>
      <c r="N64" s="120">
        <v>0</v>
      </c>
      <c r="O64" s="121">
        <v>0</v>
      </c>
      <c r="P64" s="121">
        <v>0</v>
      </c>
      <c r="Q64" s="121">
        <v>0</v>
      </c>
      <c r="R64" s="121">
        <v>0</v>
      </c>
      <c r="S64" s="121">
        <v>0</v>
      </c>
      <c r="T64" s="121">
        <v>0</v>
      </c>
    </row>
    <row r="65" spans="1:20" ht="15.75">
      <c r="A65" s="106" t="s">
        <v>252</v>
      </c>
      <c r="B65" s="133" t="s">
        <v>91</v>
      </c>
      <c r="C65" s="117">
        <f t="shared" si="9"/>
        <v>2</v>
      </c>
      <c r="D65" s="118">
        <f t="shared" si="10"/>
        <v>163071</v>
      </c>
      <c r="E65" s="119">
        <f>G65+I65+K65</f>
        <v>1</v>
      </c>
      <c r="F65" s="120">
        <f>H65+J65+L65</f>
        <v>36420</v>
      </c>
      <c r="G65" s="121">
        <v>1</v>
      </c>
      <c r="H65" s="121">
        <v>36420</v>
      </c>
      <c r="I65" s="121">
        <v>0</v>
      </c>
      <c r="J65" s="121">
        <v>0</v>
      </c>
      <c r="K65" s="121">
        <v>0</v>
      </c>
      <c r="L65" s="121">
        <v>0</v>
      </c>
      <c r="M65" s="119">
        <f>O65+Q65+S65</f>
        <v>1</v>
      </c>
      <c r="N65" s="120">
        <f>P65+R65+T65</f>
        <v>126651</v>
      </c>
      <c r="O65" s="121">
        <v>1</v>
      </c>
      <c r="P65" s="121">
        <v>126651</v>
      </c>
      <c r="Q65" s="121">
        <v>0</v>
      </c>
      <c r="R65" s="121">
        <v>0</v>
      </c>
      <c r="S65" s="121">
        <v>0</v>
      </c>
      <c r="T65" s="121">
        <v>0</v>
      </c>
    </row>
    <row r="66" spans="1:20" ht="15.75">
      <c r="A66" s="106" t="s">
        <v>253</v>
      </c>
      <c r="B66" s="132" t="s">
        <v>291</v>
      </c>
      <c r="C66" s="117">
        <f t="shared" si="9"/>
        <v>18</v>
      </c>
      <c r="D66" s="118">
        <f t="shared" si="10"/>
        <v>131897</v>
      </c>
      <c r="E66" s="119">
        <v>0</v>
      </c>
      <c r="F66" s="120">
        <v>0</v>
      </c>
      <c r="G66" s="121">
        <v>0</v>
      </c>
      <c r="H66" s="121">
        <v>0</v>
      </c>
      <c r="I66" s="121">
        <v>0</v>
      </c>
      <c r="J66" s="121">
        <v>0</v>
      </c>
      <c r="K66" s="121">
        <v>0</v>
      </c>
      <c r="L66" s="121">
        <v>0</v>
      </c>
      <c r="M66" s="119">
        <v>18</v>
      </c>
      <c r="N66" s="120">
        <v>131897</v>
      </c>
      <c r="O66" s="121">
        <v>16</v>
      </c>
      <c r="P66" s="121">
        <v>131897</v>
      </c>
      <c r="Q66" s="121">
        <v>2</v>
      </c>
      <c r="R66" s="121">
        <v>0</v>
      </c>
      <c r="S66" s="121">
        <v>0</v>
      </c>
      <c r="T66" s="121">
        <v>0</v>
      </c>
    </row>
    <row r="67" spans="1:20" ht="15.75">
      <c r="A67" s="106" t="s">
        <v>254</v>
      </c>
      <c r="B67" s="132" t="s">
        <v>279</v>
      </c>
      <c r="C67" s="117">
        <f t="shared" si="9"/>
        <v>13</v>
      </c>
      <c r="D67" s="118">
        <f t="shared" si="10"/>
        <v>8027565</v>
      </c>
      <c r="E67" s="119">
        <v>9</v>
      </c>
      <c r="F67" s="120">
        <v>6839781</v>
      </c>
      <c r="G67" s="121">
        <v>9</v>
      </c>
      <c r="H67" s="122">
        <v>6839781</v>
      </c>
      <c r="I67" s="121">
        <v>0</v>
      </c>
      <c r="J67" s="121">
        <v>0</v>
      </c>
      <c r="K67" s="121">
        <v>0</v>
      </c>
      <c r="L67" s="121">
        <v>0</v>
      </c>
      <c r="M67" s="119">
        <v>4</v>
      </c>
      <c r="N67" s="120">
        <v>1187784</v>
      </c>
      <c r="O67" s="121">
        <v>4</v>
      </c>
      <c r="P67" s="121">
        <v>1187784</v>
      </c>
      <c r="Q67" s="121">
        <v>0</v>
      </c>
      <c r="R67" s="121">
        <v>0</v>
      </c>
      <c r="S67" s="121">
        <v>0</v>
      </c>
      <c r="T67" s="121">
        <v>0</v>
      </c>
    </row>
    <row r="68" spans="1:20" ht="15.75">
      <c r="A68" s="106" t="s">
        <v>255</v>
      </c>
      <c r="B68" s="133" t="s">
        <v>296</v>
      </c>
      <c r="C68" s="117">
        <f t="shared" si="9"/>
        <v>8</v>
      </c>
      <c r="D68" s="118">
        <f t="shared" si="10"/>
        <v>31475</v>
      </c>
      <c r="E68" s="119">
        <v>1</v>
      </c>
      <c r="F68" s="120">
        <v>31430</v>
      </c>
      <c r="G68" s="121">
        <v>1</v>
      </c>
      <c r="H68" s="121">
        <v>31430</v>
      </c>
      <c r="I68" s="121">
        <v>0</v>
      </c>
      <c r="J68" s="121">
        <v>0</v>
      </c>
      <c r="K68" s="121">
        <v>0</v>
      </c>
      <c r="L68" s="121">
        <v>0</v>
      </c>
      <c r="M68" s="119">
        <v>7</v>
      </c>
      <c r="N68" s="120">
        <v>45</v>
      </c>
      <c r="O68" s="121">
        <v>7</v>
      </c>
      <c r="P68" s="121">
        <v>45</v>
      </c>
      <c r="Q68" s="121">
        <v>0</v>
      </c>
      <c r="R68" s="121">
        <v>0</v>
      </c>
      <c r="S68" s="121">
        <v>0</v>
      </c>
      <c r="T68" s="121">
        <v>0</v>
      </c>
    </row>
    <row r="69" spans="1:20" ht="15.75">
      <c r="A69" s="106" t="s">
        <v>256</v>
      </c>
      <c r="B69" s="133" t="s">
        <v>95</v>
      </c>
      <c r="C69" s="117">
        <f t="shared" si="9"/>
        <v>0</v>
      </c>
      <c r="D69" s="118">
        <f t="shared" si="10"/>
        <v>0</v>
      </c>
      <c r="E69" s="119">
        <f aca="true" t="shared" si="13" ref="E69:F72">G69+I69+K69</f>
        <v>0</v>
      </c>
      <c r="F69" s="120">
        <f t="shared" si="13"/>
        <v>0</v>
      </c>
      <c r="G69" s="121">
        <v>0</v>
      </c>
      <c r="H69" s="121">
        <v>0</v>
      </c>
      <c r="I69" s="121">
        <v>0</v>
      </c>
      <c r="J69" s="121">
        <v>0</v>
      </c>
      <c r="K69" s="121">
        <v>0</v>
      </c>
      <c r="L69" s="121">
        <v>0</v>
      </c>
      <c r="M69" s="119">
        <f aca="true" t="shared" si="14" ref="M69:N72">O69+Q69+S69</f>
        <v>0</v>
      </c>
      <c r="N69" s="120">
        <f t="shared" si="14"/>
        <v>0</v>
      </c>
      <c r="O69" s="121">
        <v>0</v>
      </c>
      <c r="P69" s="121">
        <v>0</v>
      </c>
      <c r="Q69" s="121">
        <v>0</v>
      </c>
      <c r="R69" s="121">
        <v>0</v>
      </c>
      <c r="S69" s="121">
        <v>0</v>
      </c>
      <c r="T69" s="121">
        <v>0</v>
      </c>
    </row>
    <row r="70" spans="1:20" ht="15.75">
      <c r="A70" s="106" t="s">
        <v>257</v>
      </c>
      <c r="B70" s="133" t="s">
        <v>92</v>
      </c>
      <c r="C70" s="117">
        <f t="shared" si="9"/>
        <v>0</v>
      </c>
      <c r="D70" s="118">
        <f t="shared" si="10"/>
        <v>0</v>
      </c>
      <c r="E70" s="119">
        <f t="shared" si="13"/>
        <v>0</v>
      </c>
      <c r="F70" s="120">
        <f t="shared" si="13"/>
        <v>0</v>
      </c>
      <c r="G70" s="121"/>
      <c r="H70" s="121"/>
      <c r="I70" s="121"/>
      <c r="J70" s="121"/>
      <c r="K70" s="121"/>
      <c r="L70" s="121"/>
      <c r="M70" s="119">
        <f t="shared" si="14"/>
        <v>0</v>
      </c>
      <c r="N70" s="120">
        <f t="shared" si="14"/>
        <v>0</v>
      </c>
      <c r="O70" s="121"/>
      <c r="P70" s="121"/>
      <c r="Q70" s="121"/>
      <c r="R70" s="121"/>
      <c r="S70" s="121"/>
      <c r="T70" s="121"/>
    </row>
    <row r="71" spans="1:20" ht="15.75">
      <c r="A71" s="106" t="s">
        <v>258</v>
      </c>
      <c r="B71" s="133" t="s">
        <v>93</v>
      </c>
      <c r="C71" s="117">
        <f t="shared" si="9"/>
        <v>6</v>
      </c>
      <c r="D71" s="118">
        <f t="shared" si="10"/>
        <v>376400</v>
      </c>
      <c r="E71" s="119">
        <f t="shared" si="13"/>
        <v>2</v>
      </c>
      <c r="F71" s="120">
        <f t="shared" si="13"/>
        <v>376200</v>
      </c>
      <c r="G71" s="121">
        <v>2</v>
      </c>
      <c r="H71" s="121">
        <v>376200</v>
      </c>
      <c r="I71" s="121">
        <v>0</v>
      </c>
      <c r="J71" s="121">
        <v>0</v>
      </c>
      <c r="K71" s="121">
        <v>0</v>
      </c>
      <c r="L71" s="121">
        <v>0</v>
      </c>
      <c r="M71" s="119">
        <f t="shared" si="14"/>
        <v>4</v>
      </c>
      <c r="N71" s="120">
        <f t="shared" si="14"/>
        <v>200</v>
      </c>
      <c r="O71" s="121">
        <v>3</v>
      </c>
      <c r="P71" s="121">
        <v>0</v>
      </c>
      <c r="Q71" s="121">
        <v>0</v>
      </c>
      <c r="R71" s="121">
        <v>0</v>
      </c>
      <c r="S71" s="121">
        <v>1</v>
      </c>
      <c r="T71" s="121">
        <v>200</v>
      </c>
    </row>
    <row r="72" spans="1:20" ht="15.75">
      <c r="A72" s="106" t="s">
        <v>259</v>
      </c>
      <c r="B72" s="133" t="s">
        <v>94</v>
      </c>
      <c r="C72" s="117">
        <f t="shared" si="9"/>
        <v>8</v>
      </c>
      <c r="D72" s="118">
        <f t="shared" si="10"/>
        <v>2683076</v>
      </c>
      <c r="E72" s="119">
        <f t="shared" si="13"/>
        <v>4</v>
      </c>
      <c r="F72" s="120">
        <f t="shared" si="13"/>
        <v>147876</v>
      </c>
      <c r="G72" s="121">
        <v>4</v>
      </c>
      <c r="H72" s="121">
        <v>147876</v>
      </c>
      <c r="I72" s="121">
        <v>0</v>
      </c>
      <c r="J72" s="121">
        <v>0</v>
      </c>
      <c r="K72" s="121">
        <v>0</v>
      </c>
      <c r="L72" s="121">
        <v>0</v>
      </c>
      <c r="M72" s="119">
        <f t="shared" si="14"/>
        <v>4</v>
      </c>
      <c r="N72" s="120">
        <f t="shared" si="14"/>
        <v>2535200</v>
      </c>
      <c r="O72" s="121">
        <v>0</v>
      </c>
      <c r="P72" s="121">
        <v>0</v>
      </c>
      <c r="Q72" s="121">
        <v>0</v>
      </c>
      <c r="R72" s="121">
        <v>0</v>
      </c>
      <c r="S72" s="121">
        <v>4</v>
      </c>
      <c r="T72" s="121">
        <v>2535200</v>
      </c>
    </row>
    <row r="73" spans="1:20" ht="15.75">
      <c r="A73" s="106" t="s">
        <v>260</v>
      </c>
      <c r="B73" s="132" t="s">
        <v>280</v>
      </c>
      <c r="C73" s="117">
        <f t="shared" si="9"/>
        <v>7</v>
      </c>
      <c r="D73" s="118">
        <f t="shared" si="10"/>
        <v>474388</v>
      </c>
      <c r="E73" s="119">
        <v>2</v>
      </c>
      <c r="F73" s="120">
        <v>323412</v>
      </c>
      <c r="G73" s="121">
        <v>0</v>
      </c>
      <c r="H73" s="121">
        <v>0</v>
      </c>
      <c r="I73" s="121">
        <v>0</v>
      </c>
      <c r="J73" s="121">
        <v>0</v>
      </c>
      <c r="K73" s="121">
        <v>0</v>
      </c>
      <c r="L73" s="121">
        <v>0</v>
      </c>
      <c r="M73" s="119">
        <v>5</v>
      </c>
      <c r="N73" s="120">
        <v>150976</v>
      </c>
      <c r="O73" s="121">
        <v>3</v>
      </c>
      <c r="P73" s="121">
        <v>13637</v>
      </c>
      <c r="Q73" s="121">
        <v>0</v>
      </c>
      <c r="R73" s="121">
        <v>0</v>
      </c>
      <c r="S73" s="121">
        <v>1</v>
      </c>
      <c r="T73" s="121">
        <v>137339</v>
      </c>
    </row>
    <row r="74" spans="1:20" ht="15.75">
      <c r="A74" s="106" t="s">
        <v>261</v>
      </c>
      <c r="B74" s="132" t="s">
        <v>281</v>
      </c>
      <c r="C74" s="117">
        <f t="shared" si="9"/>
        <v>5</v>
      </c>
      <c r="D74" s="118">
        <f t="shared" si="10"/>
        <v>6402539</v>
      </c>
      <c r="E74" s="119">
        <v>4</v>
      </c>
      <c r="F74" s="120">
        <v>6402539</v>
      </c>
      <c r="G74" s="121">
        <v>4</v>
      </c>
      <c r="H74" s="121">
        <v>6402539</v>
      </c>
      <c r="I74" s="121">
        <v>0</v>
      </c>
      <c r="J74" s="121">
        <v>0</v>
      </c>
      <c r="K74" s="121">
        <v>0</v>
      </c>
      <c r="L74" s="121">
        <v>0</v>
      </c>
      <c r="M74" s="119">
        <v>1</v>
      </c>
      <c r="N74" s="120">
        <v>0</v>
      </c>
      <c r="O74" s="121">
        <v>1</v>
      </c>
      <c r="P74" s="121">
        <v>0</v>
      </c>
      <c r="Q74" s="121">
        <v>0</v>
      </c>
      <c r="R74" s="121">
        <v>0</v>
      </c>
      <c r="S74" s="121">
        <v>0</v>
      </c>
      <c r="T74" s="121">
        <v>0</v>
      </c>
    </row>
    <row r="75" spans="1:20" ht="15.75">
      <c r="A75" s="106" t="s">
        <v>262</v>
      </c>
      <c r="B75" s="133" t="s">
        <v>96</v>
      </c>
      <c r="C75" s="117">
        <f t="shared" si="9"/>
        <v>5</v>
      </c>
      <c r="D75" s="118">
        <f t="shared" si="10"/>
        <v>2323938</v>
      </c>
      <c r="E75" s="119">
        <f>G75+I75+K75</f>
        <v>3</v>
      </c>
      <c r="F75" s="120">
        <f>H75+J75+L75</f>
        <v>1922555</v>
      </c>
      <c r="G75" s="121">
        <v>3</v>
      </c>
      <c r="H75" s="121">
        <v>1922555</v>
      </c>
      <c r="I75" s="121">
        <v>0</v>
      </c>
      <c r="J75" s="121">
        <v>0</v>
      </c>
      <c r="K75" s="121">
        <v>0</v>
      </c>
      <c r="L75" s="121">
        <v>0</v>
      </c>
      <c r="M75" s="119">
        <f>O75+Q75+S75</f>
        <v>2</v>
      </c>
      <c r="N75" s="120">
        <f>P75+R75+T75</f>
        <v>401383</v>
      </c>
      <c r="O75" s="121">
        <v>2</v>
      </c>
      <c r="P75" s="121">
        <v>401383</v>
      </c>
      <c r="Q75" s="121">
        <v>0</v>
      </c>
      <c r="R75" s="121">
        <v>0</v>
      </c>
      <c r="S75" s="121">
        <v>0</v>
      </c>
      <c r="T75" s="121">
        <v>0</v>
      </c>
    </row>
    <row r="76" spans="1:20" ht="15.75">
      <c r="A76" s="106" t="s">
        <v>263</v>
      </c>
      <c r="B76" s="133" t="s">
        <v>97</v>
      </c>
      <c r="C76" s="117">
        <f t="shared" si="9"/>
        <v>2</v>
      </c>
      <c r="D76" s="118">
        <f t="shared" si="10"/>
        <v>1000</v>
      </c>
      <c r="E76" s="119">
        <f>G76+I76+K76</f>
        <v>2</v>
      </c>
      <c r="F76" s="120">
        <f>H76+J76+L76</f>
        <v>1000</v>
      </c>
      <c r="G76" s="121">
        <v>2</v>
      </c>
      <c r="H76" s="121">
        <v>1000</v>
      </c>
      <c r="I76" s="121">
        <v>0</v>
      </c>
      <c r="J76" s="121">
        <v>0</v>
      </c>
      <c r="K76" s="121">
        <v>0</v>
      </c>
      <c r="L76" s="121">
        <v>0</v>
      </c>
      <c r="M76" s="119">
        <f>O76+Q76+S76</f>
        <v>0</v>
      </c>
      <c r="N76" s="120">
        <f>P76+R76+T76</f>
        <v>0</v>
      </c>
      <c r="O76" s="121">
        <v>0</v>
      </c>
      <c r="P76" s="121">
        <v>0</v>
      </c>
      <c r="Q76" s="121">
        <v>0</v>
      </c>
      <c r="R76" s="121">
        <v>0</v>
      </c>
      <c r="S76" s="121">
        <v>0</v>
      </c>
      <c r="T76" s="121">
        <v>0</v>
      </c>
    </row>
    <row r="78" spans="1:16" ht="16.5">
      <c r="A78" s="36"/>
      <c r="B78" s="521" t="s">
        <v>223</v>
      </c>
      <c r="C78" s="521"/>
      <c r="D78" s="521"/>
      <c r="E78" s="521"/>
      <c r="F78" s="521"/>
      <c r="G78" s="521"/>
      <c r="H78" s="95"/>
      <c r="I78" s="95"/>
      <c r="K78" s="95"/>
      <c r="L78" s="95"/>
      <c r="M78" s="96"/>
      <c r="N78" s="96" t="s">
        <v>224</v>
      </c>
      <c r="O78" s="96"/>
      <c r="P78" s="95"/>
    </row>
    <row r="79" spans="1:16" ht="16.5">
      <c r="A79" s="36"/>
      <c r="B79" s="518" t="s">
        <v>20</v>
      </c>
      <c r="C79" s="518"/>
      <c r="D79" s="518"/>
      <c r="E79" s="518"/>
      <c r="F79" s="518"/>
      <c r="G79" s="39"/>
      <c r="H79" s="97"/>
      <c r="I79" s="97"/>
      <c r="J79" s="97"/>
      <c r="K79" s="97"/>
      <c r="M79" s="97"/>
      <c r="N79" s="97" t="s">
        <v>225</v>
      </c>
      <c r="P79" s="97"/>
    </row>
    <row r="80" spans="1:20" ht="16.5">
      <c r="A80" s="98"/>
      <c r="B80" s="522" t="s">
        <v>121</v>
      </c>
      <c r="C80" s="522"/>
      <c r="D80" s="522"/>
      <c r="E80" s="522"/>
      <c r="F80" s="522"/>
      <c r="G80" s="99"/>
      <c r="H80" s="99"/>
      <c r="I80" s="99"/>
      <c r="J80" s="99"/>
      <c r="K80" s="99"/>
      <c r="L80" s="99"/>
      <c r="M80" s="99"/>
      <c r="N80" s="523" t="s">
        <v>122</v>
      </c>
      <c r="O80" s="523"/>
      <c r="P80" s="523"/>
      <c r="Q80" s="523"/>
      <c r="R80" s="523"/>
      <c r="S80" s="523"/>
      <c r="T80" s="523"/>
    </row>
    <row r="81" spans="1:20" ht="15.75">
      <c r="A81" s="98"/>
      <c r="B81" s="38"/>
      <c r="C81" s="38"/>
      <c r="D81" s="38"/>
      <c r="E81" s="38"/>
      <c r="F81" s="38"/>
      <c r="G81" s="38"/>
      <c r="H81" s="38"/>
      <c r="I81" s="38"/>
      <c r="J81" s="38"/>
      <c r="K81" s="38"/>
      <c r="L81" s="38"/>
      <c r="M81" s="38"/>
      <c r="N81" s="38"/>
      <c r="O81" s="38"/>
      <c r="P81" s="38"/>
      <c r="Q81" s="38"/>
      <c r="R81" s="38"/>
      <c r="S81" s="38"/>
      <c r="T81" s="38"/>
    </row>
    <row r="82" spans="1:20" ht="15.75">
      <c r="A82" s="98"/>
      <c r="B82" s="38"/>
      <c r="C82" s="38"/>
      <c r="D82" s="38"/>
      <c r="E82" s="38"/>
      <c r="F82" s="38"/>
      <c r="G82" s="38"/>
      <c r="H82" s="38"/>
      <c r="I82" s="38"/>
      <c r="J82" s="38"/>
      <c r="K82" s="38"/>
      <c r="L82" s="38"/>
      <c r="M82" s="38"/>
      <c r="N82" s="38"/>
      <c r="O82" s="38"/>
      <c r="P82" s="38"/>
      <c r="Q82" s="38"/>
      <c r="R82" s="38"/>
      <c r="S82" s="38"/>
      <c r="T82" s="38"/>
    </row>
    <row r="83" spans="1:20" ht="15.75">
      <c r="A83" s="98"/>
      <c r="B83" s="38"/>
      <c r="C83" s="38"/>
      <c r="D83" s="38"/>
      <c r="E83" s="38"/>
      <c r="F83" s="38"/>
      <c r="G83" s="38"/>
      <c r="H83" s="38"/>
      <c r="I83" s="38"/>
      <c r="J83" s="38"/>
      <c r="K83" s="38"/>
      <c r="L83" s="38"/>
      <c r="M83" s="38"/>
      <c r="N83" s="38"/>
      <c r="O83" s="38"/>
      <c r="P83" s="38"/>
      <c r="Q83" s="38"/>
      <c r="R83" s="38"/>
      <c r="S83" s="38"/>
      <c r="T83" s="38"/>
    </row>
    <row r="84" spans="1:20" ht="15.75">
      <c r="A84" s="98"/>
      <c r="B84" s="38"/>
      <c r="C84" s="38"/>
      <c r="D84" s="38"/>
      <c r="E84" s="38"/>
      <c r="F84" s="38"/>
      <c r="G84" s="38"/>
      <c r="H84" s="38"/>
      <c r="I84" s="38"/>
      <c r="J84" s="38"/>
      <c r="K84" s="38"/>
      <c r="L84" s="38"/>
      <c r="M84" s="38"/>
      <c r="N84" s="38"/>
      <c r="O84" s="38"/>
      <c r="P84" s="38"/>
      <c r="Q84" s="38"/>
      <c r="R84" s="38"/>
      <c r="S84" s="38"/>
      <c r="T84" s="38"/>
    </row>
    <row r="85" spans="1:11" ht="13.5">
      <c r="A85" s="100" t="s">
        <v>22</v>
      </c>
      <c r="K85" s="101"/>
    </row>
    <row r="86" spans="1:15" ht="15.75">
      <c r="A86" s="102"/>
      <c r="B86" s="103" t="s">
        <v>209</v>
      </c>
      <c r="C86" s="102"/>
      <c r="D86" s="102"/>
      <c r="E86" s="102"/>
      <c r="F86" s="102"/>
      <c r="G86" s="102"/>
      <c r="H86" s="102"/>
      <c r="I86" s="102"/>
      <c r="J86" s="102"/>
      <c r="K86" s="102"/>
      <c r="L86" s="104"/>
      <c r="M86" s="104"/>
      <c r="N86" s="104"/>
      <c r="O86" s="104"/>
    </row>
    <row r="87" spans="2:11" ht="12.75">
      <c r="B87" s="103" t="s">
        <v>210</v>
      </c>
      <c r="K87" s="101"/>
    </row>
    <row r="88" ht="12.75">
      <c r="B88" s="105" t="s">
        <v>226</v>
      </c>
    </row>
  </sheetData>
  <sheetProtection/>
  <mergeCells count="27">
    <mergeCell ref="B80:F80"/>
    <mergeCell ref="N80:T80"/>
    <mergeCell ref="A7:B11"/>
    <mergeCell ref="C7:D7"/>
    <mergeCell ref="E7:T7"/>
    <mergeCell ref="C8:C11"/>
    <mergeCell ref="D8:D11"/>
    <mergeCell ref="S10:T10"/>
    <mergeCell ref="A12:B12"/>
    <mergeCell ref="A13:B13"/>
    <mergeCell ref="B79:F79"/>
    <mergeCell ref="N10:N11"/>
    <mergeCell ref="O10:P10"/>
    <mergeCell ref="B78:G78"/>
    <mergeCell ref="E10:E11"/>
    <mergeCell ref="F10:F11"/>
    <mergeCell ref="G10:H10"/>
    <mergeCell ref="I10:J10"/>
    <mergeCell ref="K10:L10"/>
    <mergeCell ref="M10:M11"/>
    <mergeCell ref="Q10:R10"/>
    <mergeCell ref="E8:L8"/>
    <mergeCell ref="M8:T8"/>
    <mergeCell ref="E9:F9"/>
    <mergeCell ref="G9:L9"/>
    <mergeCell ref="M9:N9"/>
    <mergeCell ref="O9:T9"/>
  </mergeCells>
  <printOptions/>
  <pageMargins left="0.33" right="0.26" top="0.35" bottom="0.34" header="0.3"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00B0F0"/>
  </sheetPr>
  <dimension ref="A2:W89"/>
  <sheetViews>
    <sheetView zoomScalePageLayoutView="0" workbookViewId="0" topLeftCell="A10">
      <pane ySplit="4" topLeftCell="A14" activePane="bottomLeft" state="frozen"/>
      <selection pane="topLeft" activeCell="A10" sqref="A10"/>
      <selection pane="bottomLeft" activeCell="C27" sqref="C27"/>
    </sheetView>
  </sheetViews>
  <sheetFormatPr defaultColWidth="9.00390625" defaultRowHeight="15.75"/>
  <cols>
    <col min="1" max="1" width="4.625" style="0" customWidth="1"/>
    <col min="2" max="2" width="13.25390625" style="0" customWidth="1"/>
    <col min="3" max="3" width="9.625" style="0" customWidth="1"/>
    <col min="4" max="20" width="5.625" style="0" customWidth="1"/>
  </cols>
  <sheetData>
    <row r="2" spans="1:20" ht="16.5">
      <c r="A2" s="544" t="s">
        <v>180</v>
      </c>
      <c r="B2" s="544"/>
      <c r="C2" s="544"/>
      <c r="D2" s="42"/>
      <c r="E2" s="545" t="s">
        <v>181</v>
      </c>
      <c r="F2" s="545"/>
      <c r="G2" s="545"/>
      <c r="H2" s="545"/>
      <c r="I2" s="545"/>
      <c r="J2" s="545"/>
      <c r="K2" s="545"/>
      <c r="L2" s="545"/>
      <c r="M2" s="545"/>
      <c r="N2" s="545"/>
      <c r="O2" s="54"/>
      <c r="P2" s="546" t="s">
        <v>182</v>
      </c>
      <c r="Q2" s="546"/>
      <c r="R2" s="546"/>
      <c r="S2" s="546"/>
      <c r="T2" s="546"/>
    </row>
    <row r="3" spans="1:20" ht="15.75" customHeight="1">
      <c r="A3" s="538" t="s">
        <v>149</v>
      </c>
      <c r="B3" s="538"/>
      <c r="C3" s="538"/>
      <c r="D3" s="538"/>
      <c r="E3" s="547" t="s">
        <v>183</v>
      </c>
      <c r="F3" s="547"/>
      <c r="G3" s="547"/>
      <c r="H3" s="547"/>
      <c r="I3" s="547"/>
      <c r="J3" s="547"/>
      <c r="K3" s="547"/>
      <c r="L3" s="547"/>
      <c r="M3" s="547"/>
      <c r="N3" s="547"/>
      <c r="O3" s="56"/>
      <c r="P3" s="537" t="s">
        <v>184</v>
      </c>
      <c r="Q3" s="537"/>
      <c r="R3" s="537"/>
      <c r="S3" s="537"/>
      <c r="T3" s="537"/>
    </row>
    <row r="4" spans="1:20" ht="16.5">
      <c r="A4" s="538" t="s">
        <v>57</v>
      </c>
      <c r="B4" s="538"/>
      <c r="C4" s="538"/>
      <c r="D4" s="71"/>
      <c r="E4" s="539" t="s">
        <v>185</v>
      </c>
      <c r="F4" s="539"/>
      <c r="G4" s="539"/>
      <c r="H4" s="539"/>
      <c r="I4" s="539"/>
      <c r="J4" s="539"/>
      <c r="K4" s="539"/>
      <c r="L4" s="539"/>
      <c r="M4" s="539"/>
      <c r="N4" s="539"/>
      <c r="O4" s="56"/>
      <c r="P4" s="537" t="s">
        <v>186</v>
      </c>
      <c r="Q4" s="537"/>
      <c r="R4" s="537"/>
      <c r="S4" s="537"/>
      <c r="T4" s="537"/>
    </row>
    <row r="5" spans="1:23" ht="18.75" customHeight="1">
      <c r="A5" s="540" t="s">
        <v>98</v>
      </c>
      <c r="B5" s="540"/>
      <c r="C5" s="540"/>
      <c r="D5" s="72"/>
      <c r="O5" s="55"/>
      <c r="P5" s="541" t="s">
        <v>52</v>
      </c>
      <c r="Q5" s="541"/>
      <c r="R5" s="541"/>
      <c r="S5" s="541"/>
      <c r="T5" s="541"/>
      <c r="U5" s="2"/>
      <c r="V5" s="2"/>
      <c r="W5" s="2"/>
    </row>
    <row r="6" spans="1:23" ht="15.75">
      <c r="A6" s="4"/>
      <c r="B6" s="4"/>
      <c r="C6" s="4"/>
      <c r="D6" s="4"/>
      <c r="E6" s="4"/>
      <c r="F6" s="4"/>
      <c r="G6" s="4"/>
      <c r="H6" s="4"/>
      <c r="I6" s="4"/>
      <c r="J6" s="4"/>
      <c r="K6" s="4"/>
      <c r="L6" s="4"/>
      <c r="P6" s="536" t="s">
        <v>152</v>
      </c>
      <c r="Q6" s="536"/>
      <c r="R6" s="536"/>
      <c r="S6" s="536"/>
      <c r="T6" s="536"/>
      <c r="U6" s="73"/>
      <c r="V6" s="73"/>
      <c r="W6" s="73"/>
    </row>
    <row r="7" spans="1:23" ht="29.25" customHeight="1">
      <c r="A7" s="548" t="s">
        <v>32</v>
      </c>
      <c r="B7" s="549"/>
      <c r="C7" s="554" t="s">
        <v>2</v>
      </c>
      <c r="D7" s="557" t="s">
        <v>187</v>
      </c>
      <c r="E7" s="534"/>
      <c r="F7" s="534"/>
      <c r="G7" s="534"/>
      <c r="H7" s="534"/>
      <c r="I7" s="534"/>
      <c r="J7" s="535"/>
      <c r="K7" s="533" t="s">
        <v>188</v>
      </c>
      <c r="L7" s="533"/>
      <c r="M7" s="533"/>
      <c r="N7" s="533"/>
      <c r="O7" s="533"/>
      <c r="P7" s="533"/>
      <c r="Q7" s="533"/>
      <c r="R7" s="533"/>
      <c r="S7" s="533"/>
      <c r="T7" s="533"/>
      <c r="U7" s="2"/>
      <c r="V7" s="2"/>
      <c r="W7" s="2"/>
    </row>
    <row r="8" spans="1:20" ht="19.5" customHeight="1">
      <c r="A8" s="550"/>
      <c r="B8" s="551"/>
      <c r="C8" s="555"/>
      <c r="D8" s="534" t="s">
        <v>7</v>
      </c>
      <c r="E8" s="534"/>
      <c r="F8" s="534"/>
      <c r="G8" s="534"/>
      <c r="H8" s="534"/>
      <c r="I8" s="534"/>
      <c r="J8" s="535"/>
      <c r="K8" s="533"/>
      <c r="L8" s="533"/>
      <c r="M8" s="533"/>
      <c r="N8" s="533"/>
      <c r="O8" s="533"/>
      <c r="P8" s="533"/>
      <c r="Q8" s="533"/>
      <c r="R8" s="533"/>
      <c r="S8" s="533"/>
      <c r="T8" s="533"/>
    </row>
    <row r="9" spans="1:20" ht="33" customHeight="1">
      <c r="A9" s="550"/>
      <c r="B9" s="551"/>
      <c r="C9" s="555"/>
      <c r="D9" s="558" t="s">
        <v>189</v>
      </c>
      <c r="E9" s="559"/>
      <c r="F9" s="533" t="s">
        <v>190</v>
      </c>
      <c r="G9" s="559"/>
      <c r="H9" s="533" t="s">
        <v>191</v>
      </c>
      <c r="I9" s="559"/>
      <c r="J9" s="533" t="s">
        <v>192</v>
      </c>
      <c r="K9" s="542" t="s">
        <v>193</v>
      </c>
      <c r="L9" s="542"/>
      <c r="M9" s="542"/>
      <c r="N9" s="542" t="s">
        <v>194</v>
      </c>
      <c r="O9" s="542"/>
      <c r="P9" s="542"/>
      <c r="Q9" s="533" t="s">
        <v>195</v>
      </c>
      <c r="R9" s="543" t="s">
        <v>196</v>
      </c>
      <c r="S9" s="543" t="s">
        <v>197</v>
      </c>
      <c r="T9" s="533" t="s">
        <v>198</v>
      </c>
    </row>
    <row r="10" spans="1:20" ht="18.75" customHeight="1">
      <c r="A10" s="550"/>
      <c r="B10" s="551"/>
      <c r="C10" s="555"/>
      <c r="D10" s="558" t="s">
        <v>199</v>
      </c>
      <c r="E10" s="533" t="s">
        <v>200</v>
      </c>
      <c r="F10" s="533" t="s">
        <v>199</v>
      </c>
      <c r="G10" s="533" t="s">
        <v>200</v>
      </c>
      <c r="H10" s="533" t="s">
        <v>199</v>
      </c>
      <c r="I10" s="533" t="s">
        <v>200</v>
      </c>
      <c r="J10" s="533"/>
      <c r="K10" s="542"/>
      <c r="L10" s="542"/>
      <c r="M10" s="542"/>
      <c r="N10" s="542"/>
      <c r="O10" s="542"/>
      <c r="P10" s="542"/>
      <c r="Q10" s="533"/>
      <c r="R10" s="543"/>
      <c r="S10" s="543"/>
      <c r="T10" s="533"/>
    </row>
    <row r="11" spans="1:20" ht="23.25" customHeight="1">
      <c r="A11" s="552"/>
      <c r="B11" s="553"/>
      <c r="C11" s="556"/>
      <c r="D11" s="558"/>
      <c r="E11" s="533"/>
      <c r="F11" s="533"/>
      <c r="G11" s="533"/>
      <c r="H11" s="533"/>
      <c r="I11" s="533"/>
      <c r="J11" s="533"/>
      <c r="K11" s="74" t="s">
        <v>201</v>
      </c>
      <c r="L11" s="74" t="s">
        <v>172</v>
      </c>
      <c r="M11" s="74" t="s">
        <v>202</v>
      </c>
      <c r="N11" s="74" t="s">
        <v>201</v>
      </c>
      <c r="O11" s="74" t="s">
        <v>203</v>
      </c>
      <c r="P11" s="74" t="s">
        <v>204</v>
      </c>
      <c r="Q11" s="533"/>
      <c r="R11" s="543"/>
      <c r="S11" s="543"/>
      <c r="T11" s="533"/>
    </row>
    <row r="12" spans="1:20" ht="17.25" customHeight="1">
      <c r="A12" s="114" t="s">
        <v>58</v>
      </c>
      <c r="B12" s="115" t="s">
        <v>6</v>
      </c>
      <c r="C12" s="59">
        <v>1</v>
      </c>
      <c r="D12" s="3">
        <v>2</v>
      </c>
      <c r="E12" s="3">
        <v>3</v>
      </c>
      <c r="F12" s="3">
        <v>4</v>
      </c>
      <c r="G12" s="3">
        <v>5</v>
      </c>
      <c r="H12" s="3">
        <v>6</v>
      </c>
      <c r="I12" s="3">
        <v>7</v>
      </c>
      <c r="J12" s="3">
        <v>8</v>
      </c>
      <c r="K12" s="3">
        <v>9</v>
      </c>
      <c r="L12" s="3">
        <v>10</v>
      </c>
      <c r="M12" s="3">
        <v>11</v>
      </c>
      <c r="N12" s="3">
        <v>12</v>
      </c>
      <c r="O12" s="3">
        <v>13</v>
      </c>
      <c r="P12" s="3">
        <v>14</v>
      </c>
      <c r="Q12" s="3">
        <v>15</v>
      </c>
      <c r="R12" s="3">
        <v>16</v>
      </c>
      <c r="S12" s="3">
        <v>17</v>
      </c>
      <c r="T12" s="3">
        <v>18</v>
      </c>
    </row>
    <row r="13" spans="1:20" ht="19.5" customHeight="1">
      <c r="A13" s="562" t="s">
        <v>205</v>
      </c>
      <c r="B13" s="563"/>
      <c r="C13" s="108">
        <f>SUM(C14:C76)</f>
        <v>8916</v>
      </c>
      <c r="D13" s="108">
        <f aca="true" t="shared" si="0" ref="D13:T13">SUM(D14:D76)</f>
        <v>59</v>
      </c>
      <c r="E13" s="108">
        <f t="shared" si="0"/>
        <v>5</v>
      </c>
      <c r="F13" s="108">
        <f t="shared" si="0"/>
        <v>6478</v>
      </c>
      <c r="G13" s="108">
        <f t="shared" si="0"/>
        <v>798</v>
      </c>
      <c r="H13" s="108">
        <f t="shared" si="0"/>
        <v>329</v>
      </c>
      <c r="I13" s="108">
        <f t="shared" si="0"/>
        <v>932</v>
      </c>
      <c r="J13" s="108">
        <f t="shared" si="0"/>
        <v>315</v>
      </c>
      <c r="K13" s="108">
        <f t="shared" si="0"/>
        <v>15</v>
      </c>
      <c r="L13" s="108">
        <f t="shared" si="0"/>
        <v>323</v>
      </c>
      <c r="M13" s="108">
        <f t="shared" si="0"/>
        <v>2422</v>
      </c>
      <c r="N13" s="108">
        <f t="shared" si="0"/>
        <v>670</v>
      </c>
      <c r="O13" s="108">
        <f t="shared" si="0"/>
        <v>2548</v>
      </c>
      <c r="P13" s="108">
        <f t="shared" si="0"/>
        <v>1518</v>
      </c>
      <c r="Q13" s="108">
        <f t="shared" si="0"/>
        <v>3482</v>
      </c>
      <c r="R13" s="108">
        <f t="shared" si="0"/>
        <v>393</v>
      </c>
      <c r="S13" s="108">
        <f t="shared" si="0"/>
        <v>1270</v>
      </c>
      <c r="T13" s="108">
        <f t="shared" si="0"/>
        <v>1802</v>
      </c>
    </row>
    <row r="14" spans="1:20" ht="16.5" customHeight="1">
      <c r="A14" s="107">
        <v>1</v>
      </c>
      <c r="B14" s="124" t="s">
        <v>266</v>
      </c>
      <c r="C14" s="108">
        <f aca="true" t="shared" si="1" ref="C14:C45">D14+E14+F14+G14+H14+I14+J14</f>
        <v>162</v>
      </c>
      <c r="D14" s="109">
        <v>0</v>
      </c>
      <c r="E14" s="109">
        <v>0</v>
      </c>
      <c r="F14" s="109">
        <v>125</v>
      </c>
      <c r="G14" s="109">
        <v>13</v>
      </c>
      <c r="H14" s="109">
        <v>6</v>
      </c>
      <c r="I14" s="116">
        <v>16</v>
      </c>
      <c r="J14" s="116">
        <v>2</v>
      </c>
      <c r="K14" s="116">
        <v>0</v>
      </c>
      <c r="L14" s="116">
        <v>0</v>
      </c>
      <c r="M14" s="109">
        <v>44</v>
      </c>
      <c r="N14" s="109">
        <v>8</v>
      </c>
      <c r="O14" s="109">
        <v>41</v>
      </c>
      <c r="P14" s="109">
        <v>35</v>
      </c>
      <c r="Q14" s="109">
        <v>55</v>
      </c>
      <c r="R14" s="109">
        <v>5</v>
      </c>
      <c r="S14" s="109">
        <v>21</v>
      </c>
      <c r="T14" s="109">
        <v>42</v>
      </c>
    </row>
    <row r="15" spans="1:20" ht="16.5" customHeight="1">
      <c r="A15" s="107">
        <v>2</v>
      </c>
      <c r="B15" s="123" t="s">
        <v>267</v>
      </c>
      <c r="C15" s="108">
        <f t="shared" si="1"/>
        <v>96</v>
      </c>
      <c r="D15" s="109">
        <v>0</v>
      </c>
      <c r="E15" s="109">
        <v>0</v>
      </c>
      <c r="F15" s="109">
        <v>76</v>
      </c>
      <c r="G15" s="109">
        <v>8</v>
      </c>
      <c r="H15" s="109">
        <v>1</v>
      </c>
      <c r="I15" s="116">
        <v>9</v>
      </c>
      <c r="J15" s="116">
        <v>2</v>
      </c>
      <c r="K15" s="116">
        <v>0</v>
      </c>
      <c r="L15" s="116">
        <v>1</v>
      </c>
      <c r="M15" s="109">
        <v>23</v>
      </c>
      <c r="N15" s="109">
        <v>9</v>
      </c>
      <c r="O15" s="109">
        <v>6</v>
      </c>
      <c r="P15" s="109">
        <v>1</v>
      </c>
      <c r="Q15" s="109">
        <v>36</v>
      </c>
      <c r="R15" s="109">
        <v>3</v>
      </c>
      <c r="S15" s="109">
        <v>30</v>
      </c>
      <c r="T15" s="109">
        <v>27</v>
      </c>
    </row>
    <row r="16" spans="1:20" ht="16.5" customHeight="1">
      <c r="A16" s="107">
        <v>3</v>
      </c>
      <c r="B16" s="124" t="s">
        <v>297</v>
      </c>
      <c r="C16" s="108">
        <f t="shared" si="1"/>
        <v>136</v>
      </c>
      <c r="D16" s="109">
        <v>1</v>
      </c>
      <c r="E16" s="109">
        <v>0</v>
      </c>
      <c r="F16" s="109">
        <v>104</v>
      </c>
      <c r="G16" s="109">
        <v>11</v>
      </c>
      <c r="H16" s="109">
        <v>0</v>
      </c>
      <c r="I16" s="116">
        <v>13</v>
      </c>
      <c r="J16" s="116">
        <v>7</v>
      </c>
      <c r="K16" s="116">
        <v>4</v>
      </c>
      <c r="L16" s="116">
        <v>32</v>
      </c>
      <c r="M16" s="109">
        <v>75</v>
      </c>
      <c r="N16" s="109">
        <v>5</v>
      </c>
      <c r="O16" s="109">
        <v>111</v>
      </c>
      <c r="P16" s="109">
        <v>13</v>
      </c>
      <c r="Q16" s="109">
        <v>70</v>
      </c>
      <c r="R16" s="109">
        <v>0</v>
      </c>
      <c r="S16" s="109">
        <v>11</v>
      </c>
      <c r="T16" s="109">
        <v>0</v>
      </c>
    </row>
    <row r="17" spans="1:20" ht="16.5" customHeight="1">
      <c r="A17" s="107">
        <v>4</v>
      </c>
      <c r="B17" s="129" t="s">
        <v>298</v>
      </c>
      <c r="C17" s="108">
        <f t="shared" si="1"/>
        <v>90</v>
      </c>
      <c r="D17" s="109">
        <v>0</v>
      </c>
      <c r="E17" s="109">
        <v>0</v>
      </c>
      <c r="F17" s="109">
        <v>55</v>
      </c>
      <c r="G17" s="109">
        <v>7</v>
      </c>
      <c r="H17" s="109">
        <v>6</v>
      </c>
      <c r="I17" s="116">
        <v>12</v>
      </c>
      <c r="J17" s="116">
        <v>10</v>
      </c>
      <c r="K17" s="116">
        <v>0</v>
      </c>
      <c r="L17" s="116">
        <v>2</v>
      </c>
      <c r="M17" s="109">
        <v>44</v>
      </c>
      <c r="N17" s="109">
        <v>13</v>
      </c>
      <c r="O17" s="109">
        <v>3</v>
      </c>
      <c r="P17" s="109">
        <v>0</v>
      </c>
      <c r="Q17" s="109">
        <v>31</v>
      </c>
      <c r="R17" s="109">
        <v>4</v>
      </c>
      <c r="S17" s="109">
        <v>11</v>
      </c>
      <c r="T17" s="109">
        <v>45</v>
      </c>
    </row>
    <row r="18" spans="1:20" ht="16.5" customHeight="1">
      <c r="A18" s="107">
        <v>5</v>
      </c>
      <c r="B18" s="124" t="s">
        <v>299</v>
      </c>
      <c r="C18" s="108">
        <f t="shared" si="1"/>
        <v>104</v>
      </c>
      <c r="D18" s="109">
        <v>6</v>
      </c>
      <c r="E18" s="109">
        <v>0</v>
      </c>
      <c r="F18" s="109">
        <v>70</v>
      </c>
      <c r="G18" s="109">
        <v>15</v>
      </c>
      <c r="H18" s="109">
        <v>0</v>
      </c>
      <c r="I18" s="116">
        <v>4</v>
      </c>
      <c r="J18" s="116">
        <v>9</v>
      </c>
      <c r="K18" s="116">
        <v>2</v>
      </c>
      <c r="L18" s="116">
        <v>21</v>
      </c>
      <c r="M18" s="109">
        <v>48</v>
      </c>
      <c r="N18" s="109">
        <v>11</v>
      </c>
      <c r="O18" s="109">
        <v>25</v>
      </c>
      <c r="P18" s="109">
        <v>69</v>
      </c>
      <c r="Q18" s="109">
        <v>47</v>
      </c>
      <c r="R18" s="109">
        <v>9</v>
      </c>
      <c r="S18" s="109">
        <v>13</v>
      </c>
      <c r="T18" s="109">
        <v>38</v>
      </c>
    </row>
    <row r="19" spans="1:20" ht="16.5" customHeight="1">
      <c r="A19" s="107">
        <v>6</v>
      </c>
      <c r="B19" s="123" t="s">
        <v>275</v>
      </c>
      <c r="C19" s="108">
        <f t="shared" si="1"/>
        <v>127</v>
      </c>
      <c r="D19" s="109">
        <v>0</v>
      </c>
      <c r="E19" s="109">
        <v>0</v>
      </c>
      <c r="F19" s="109">
        <v>95</v>
      </c>
      <c r="G19" s="109">
        <v>8</v>
      </c>
      <c r="H19" s="109">
        <v>3</v>
      </c>
      <c r="I19" s="116">
        <v>18</v>
      </c>
      <c r="J19" s="116">
        <v>3</v>
      </c>
      <c r="K19" s="116">
        <v>0</v>
      </c>
      <c r="L19" s="116">
        <v>3</v>
      </c>
      <c r="M19" s="109">
        <v>38</v>
      </c>
      <c r="N19" s="109">
        <v>24</v>
      </c>
      <c r="O19" s="109">
        <v>4</v>
      </c>
      <c r="P19" s="109">
        <v>0</v>
      </c>
      <c r="Q19" s="109">
        <v>40</v>
      </c>
      <c r="R19" s="109">
        <v>12</v>
      </c>
      <c r="S19" s="109">
        <v>22</v>
      </c>
      <c r="T19" s="109">
        <v>0</v>
      </c>
    </row>
    <row r="20" spans="1:20" ht="16.5" customHeight="1">
      <c r="A20" s="107">
        <v>7</v>
      </c>
      <c r="B20" s="123" t="s">
        <v>264</v>
      </c>
      <c r="C20" s="108">
        <f t="shared" si="1"/>
        <v>144</v>
      </c>
      <c r="D20" s="109">
        <v>2</v>
      </c>
      <c r="E20" s="109">
        <v>0</v>
      </c>
      <c r="F20" s="109">
        <v>114</v>
      </c>
      <c r="G20" s="109">
        <v>10</v>
      </c>
      <c r="H20" s="109">
        <v>1</v>
      </c>
      <c r="I20" s="116">
        <v>9</v>
      </c>
      <c r="J20" s="116">
        <v>8</v>
      </c>
      <c r="K20" s="116">
        <v>0</v>
      </c>
      <c r="L20" s="116">
        <v>0</v>
      </c>
      <c r="M20" s="109">
        <v>40</v>
      </c>
      <c r="N20" s="109">
        <v>12</v>
      </c>
      <c r="O20" s="109">
        <v>14</v>
      </c>
      <c r="P20" s="109">
        <v>0</v>
      </c>
      <c r="Q20" s="109">
        <v>60</v>
      </c>
      <c r="R20" s="109">
        <v>5</v>
      </c>
      <c r="S20" s="109">
        <v>13</v>
      </c>
      <c r="T20" s="109">
        <v>26</v>
      </c>
    </row>
    <row r="21" spans="1:20" ht="16.5" customHeight="1">
      <c r="A21" s="107">
        <v>8</v>
      </c>
      <c r="B21" s="124" t="s">
        <v>289</v>
      </c>
      <c r="C21" s="108">
        <f t="shared" si="1"/>
        <v>151</v>
      </c>
      <c r="D21" s="109">
        <v>1</v>
      </c>
      <c r="E21" s="109">
        <v>0</v>
      </c>
      <c r="F21" s="109">
        <v>104</v>
      </c>
      <c r="G21" s="109">
        <v>25</v>
      </c>
      <c r="H21" s="109">
        <v>4</v>
      </c>
      <c r="I21" s="116">
        <v>15</v>
      </c>
      <c r="J21" s="116">
        <v>2</v>
      </c>
      <c r="K21" s="116">
        <v>1</v>
      </c>
      <c r="L21" s="116">
        <v>16</v>
      </c>
      <c r="M21" s="109">
        <v>46</v>
      </c>
      <c r="N21" s="109">
        <v>11</v>
      </c>
      <c r="O21" s="109">
        <v>45</v>
      </c>
      <c r="P21" s="109">
        <v>0</v>
      </c>
      <c r="Q21" s="109">
        <v>62</v>
      </c>
      <c r="R21" s="109">
        <v>8</v>
      </c>
      <c r="S21" s="109">
        <v>10</v>
      </c>
      <c r="T21" s="109">
        <v>21</v>
      </c>
    </row>
    <row r="22" spans="1:20" ht="16.5" customHeight="1">
      <c r="A22" s="107">
        <v>9</v>
      </c>
      <c r="B22" s="123" t="s">
        <v>268</v>
      </c>
      <c r="C22" s="108">
        <f t="shared" si="1"/>
        <v>116</v>
      </c>
      <c r="D22" s="109">
        <v>0</v>
      </c>
      <c r="E22" s="109">
        <v>0</v>
      </c>
      <c r="F22" s="109">
        <v>87</v>
      </c>
      <c r="G22" s="109">
        <v>4</v>
      </c>
      <c r="H22" s="109">
        <v>5</v>
      </c>
      <c r="I22" s="116">
        <v>20</v>
      </c>
      <c r="J22" s="116">
        <v>0</v>
      </c>
      <c r="K22" s="116">
        <v>0</v>
      </c>
      <c r="L22" s="116">
        <v>2</v>
      </c>
      <c r="M22" s="109">
        <v>26</v>
      </c>
      <c r="N22" s="109">
        <v>12</v>
      </c>
      <c r="O22" s="109">
        <v>3</v>
      </c>
      <c r="P22" s="109">
        <v>1</v>
      </c>
      <c r="Q22" s="109">
        <v>47</v>
      </c>
      <c r="R22" s="109">
        <v>0</v>
      </c>
      <c r="S22" s="109">
        <v>15</v>
      </c>
      <c r="T22" s="109">
        <v>0</v>
      </c>
    </row>
    <row r="23" spans="1:20" ht="16.5" customHeight="1">
      <c r="A23" s="107">
        <v>10</v>
      </c>
      <c r="B23" s="124" t="s">
        <v>300</v>
      </c>
      <c r="C23" s="108">
        <f t="shared" si="1"/>
        <v>126</v>
      </c>
      <c r="D23" s="109">
        <v>0</v>
      </c>
      <c r="E23" s="109">
        <v>0</v>
      </c>
      <c r="F23" s="109">
        <v>90</v>
      </c>
      <c r="G23" s="109">
        <v>11</v>
      </c>
      <c r="H23" s="109">
        <v>3</v>
      </c>
      <c r="I23" s="116">
        <v>16</v>
      </c>
      <c r="J23" s="116">
        <v>6</v>
      </c>
      <c r="K23" s="116">
        <v>0</v>
      </c>
      <c r="L23" s="116">
        <v>6</v>
      </c>
      <c r="M23" s="109">
        <v>11</v>
      </c>
      <c r="N23" s="109">
        <v>12</v>
      </c>
      <c r="O23" s="109">
        <v>8</v>
      </c>
      <c r="P23" s="109">
        <v>70</v>
      </c>
      <c r="Q23" s="109">
        <v>55</v>
      </c>
      <c r="R23" s="109">
        <v>1</v>
      </c>
      <c r="S23" s="109">
        <v>15</v>
      </c>
      <c r="T23" s="109">
        <v>54</v>
      </c>
    </row>
    <row r="24" spans="1:20" ht="16.5" customHeight="1">
      <c r="A24" s="107">
        <v>11</v>
      </c>
      <c r="B24" s="123" t="s">
        <v>293</v>
      </c>
      <c r="C24" s="108">
        <f t="shared" si="1"/>
        <v>123</v>
      </c>
      <c r="D24" s="109">
        <v>1</v>
      </c>
      <c r="E24" s="109"/>
      <c r="F24" s="109">
        <v>92</v>
      </c>
      <c r="G24" s="109">
        <v>3</v>
      </c>
      <c r="H24" s="109">
        <v>2</v>
      </c>
      <c r="I24" s="116">
        <v>13</v>
      </c>
      <c r="J24" s="116">
        <v>12</v>
      </c>
      <c r="K24" s="116">
        <v>1</v>
      </c>
      <c r="L24" s="116">
        <v>9</v>
      </c>
      <c r="M24" s="109">
        <v>12</v>
      </c>
      <c r="N24" s="109">
        <v>7</v>
      </c>
      <c r="O24" s="109">
        <v>90</v>
      </c>
      <c r="P24" s="109">
        <v>26</v>
      </c>
      <c r="Q24" s="109">
        <v>47</v>
      </c>
      <c r="R24" s="109">
        <v>3</v>
      </c>
      <c r="S24" s="109">
        <v>27</v>
      </c>
      <c r="T24" s="109">
        <v>46</v>
      </c>
    </row>
    <row r="25" spans="1:20" ht="16.5" customHeight="1">
      <c r="A25" s="107">
        <v>12</v>
      </c>
      <c r="B25" s="123" t="s">
        <v>269</v>
      </c>
      <c r="C25" s="108">
        <f t="shared" si="1"/>
        <v>128</v>
      </c>
      <c r="D25" s="109">
        <v>0</v>
      </c>
      <c r="E25" s="109">
        <v>0</v>
      </c>
      <c r="F25" s="109">
        <v>99</v>
      </c>
      <c r="G25" s="109">
        <v>16</v>
      </c>
      <c r="H25" s="109">
        <v>6</v>
      </c>
      <c r="I25" s="116">
        <v>5</v>
      </c>
      <c r="J25" s="116">
        <v>2</v>
      </c>
      <c r="K25" s="116">
        <v>0</v>
      </c>
      <c r="L25" s="116">
        <v>8</v>
      </c>
      <c r="M25" s="109">
        <v>16</v>
      </c>
      <c r="N25" s="109">
        <v>21</v>
      </c>
      <c r="O25" s="109">
        <v>3</v>
      </c>
      <c r="P25" s="109">
        <v>0</v>
      </c>
      <c r="Q25" s="109">
        <v>40</v>
      </c>
      <c r="R25" s="109">
        <v>4</v>
      </c>
      <c r="S25" s="109">
        <v>40</v>
      </c>
      <c r="T25" s="109">
        <v>47</v>
      </c>
    </row>
    <row r="26" spans="1:20" ht="16.5" customHeight="1">
      <c r="A26" s="107">
        <v>13</v>
      </c>
      <c r="B26" s="124" t="s">
        <v>301</v>
      </c>
      <c r="C26" s="108">
        <f t="shared" si="1"/>
        <v>125</v>
      </c>
      <c r="D26" s="109">
        <v>0</v>
      </c>
      <c r="E26" s="109">
        <v>0</v>
      </c>
      <c r="F26" s="109">
        <v>74</v>
      </c>
      <c r="G26" s="109">
        <v>16</v>
      </c>
      <c r="H26" s="109">
        <v>12</v>
      </c>
      <c r="I26" s="116">
        <v>9</v>
      </c>
      <c r="J26" s="116">
        <v>14</v>
      </c>
      <c r="K26" s="116">
        <v>0</v>
      </c>
      <c r="L26" s="116">
        <v>0</v>
      </c>
      <c r="M26" s="109">
        <v>45</v>
      </c>
      <c r="N26" s="109">
        <v>6</v>
      </c>
      <c r="O26" s="109">
        <v>3</v>
      </c>
      <c r="P26" s="109">
        <v>0</v>
      </c>
      <c r="Q26" s="109">
        <v>45</v>
      </c>
      <c r="R26" s="109">
        <v>6</v>
      </c>
      <c r="S26" s="109">
        <v>16</v>
      </c>
      <c r="T26" s="109">
        <v>58</v>
      </c>
    </row>
    <row r="27" spans="1:20" ht="16.5" customHeight="1">
      <c r="A27" s="107">
        <v>14</v>
      </c>
      <c r="B27" s="123" t="s">
        <v>282</v>
      </c>
      <c r="C27" s="108">
        <f t="shared" si="1"/>
        <v>122</v>
      </c>
      <c r="D27" s="109"/>
      <c r="E27" s="109"/>
      <c r="F27" s="109">
        <v>99</v>
      </c>
      <c r="G27" s="109">
        <v>10</v>
      </c>
      <c r="H27" s="109">
        <v>4</v>
      </c>
      <c r="I27" s="116">
        <v>8</v>
      </c>
      <c r="J27" s="116">
        <v>1</v>
      </c>
      <c r="K27" s="116"/>
      <c r="L27" s="116">
        <v>2</v>
      </c>
      <c r="M27" s="109">
        <v>16</v>
      </c>
      <c r="N27" s="109">
        <v>6</v>
      </c>
      <c r="O27" s="109">
        <v>27</v>
      </c>
      <c r="P27" s="109"/>
      <c r="Q27" s="109">
        <v>58</v>
      </c>
      <c r="R27" s="109">
        <v>9</v>
      </c>
      <c r="S27" s="109">
        <v>22</v>
      </c>
      <c r="T27" s="109">
        <v>33</v>
      </c>
    </row>
    <row r="28" spans="1:20" ht="16.5" customHeight="1">
      <c r="A28" s="107">
        <v>15</v>
      </c>
      <c r="B28" s="123" t="s">
        <v>270</v>
      </c>
      <c r="C28" s="108">
        <f t="shared" si="1"/>
        <v>124</v>
      </c>
      <c r="D28" s="109">
        <v>0</v>
      </c>
      <c r="E28" s="109">
        <v>1</v>
      </c>
      <c r="F28" s="109">
        <v>103</v>
      </c>
      <c r="G28" s="109">
        <v>11</v>
      </c>
      <c r="H28" s="109">
        <v>0</v>
      </c>
      <c r="I28" s="116">
        <v>9</v>
      </c>
      <c r="J28" s="116">
        <v>0</v>
      </c>
      <c r="K28" s="116">
        <v>0</v>
      </c>
      <c r="L28" s="116">
        <v>5</v>
      </c>
      <c r="M28" s="109">
        <v>39</v>
      </c>
      <c r="N28" s="109">
        <v>16</v>
      </c>
      <c r="O28" s="109">
        <v>3</v>
      </c>
      <c r="P28" s="109">
        <v>103</v>
      </c>
      <c r="Q28" s="109">
        <v>39</v>
      </c>
      <c r="R28" s="109">
        <v>5</v>
      </c>
      <c r="S28" s="109">
        <v>26</v>
      </c>
      <c r="T28" s="109">
        <v>0</v>
      </c>
    </row>
    <row r="29" spans="1:20" ht="16.5" customHeight="1">
      <c r="A29" s="107">
        <v>16</v>
      </c>
      <c r="B29" s="124" t="s">
        <v>302</v>
      </c>
      <c r="C29" s="108">
        <f t="shared" si="1"/>
        <v>201</v>
      </c>
      <c r="D29" s="109">
        <v>0</v>
      </c>
      <c r="E29" s="109">
        <v>0</v>
      </c>
      <c r="F29" s="109">
        <v>155</v>
      </c>
      <c r="G29" s="109">
        <v>12</v>
      </c>
      <c r="H29" s="109">
        <v>4</v>
      </c>
      <c r="I29" s="116">
        <v>25</v>
      </c>
      <c r="J29" s="116">
        <v>5</v>
      </c>
      <c r="K29" s="116">
        <v>0</v>
      </c>
      <c r="L29" s="116">
        <v>1</v>
      </c>
      <c r="M29" s="109">
        <v>2</v>
      </c>
      <c r="N29" s="109">
        <v>6</v>
      </c>
      <c r="O29" s="109">
        <v>163</v>
      </c>
      <c r="P29" s="109">
        <v>31</v>
      </c>
      <c r="Q29" s="109">
        <v>76</v>
      </c>
      <c r="R29" s="109">
        <v>1</v>
      </c>
      <c r="S29" s="109">
        <v>58</v>
      </c>
      <c r="T29" s="109">
        <v>64</v>
      </c>
    </row>
    <row r="30" spans="1:20" ht="16.5" customHeight="1">
      <c r="A30" s="107">
        <v>17</v>
      </c>
      <c r="B30" s="124" t="s">
        <v>303</v>
      </c>
      <c r="C30" s="108">
        <f t="shared" si="1"/>
        <v>122</v>
      </c>
      <c r="D30" s="109">
        <v>0</v>
      </c>
      <c r="E30" s="109">
        <v>0</v>
      </c>
      <c r="F30" s="109">
        <v>66</v>
      </c>
      <c r="G30" s="109">
        <v>4</v>
      </c>
      <c r="H30" s="109">
        <v>15</v>
      </c>
      <c r="I30" s="116">
        <v>18</v>
      </c>
      <c r="J30" s="116">
        <v>19</v>
      </c>
      <c r="K30" s="116">
        <v>0</v>
      </c>
      <c r="L30" s="116">
        <v>1</v>
      </c>
      <c r="M30" s="109">
        <v>34</v>
      </c>
      <c r="N30" s="109">
        <v>2</v>
      </c>
      <c r="O30" s="109">
        <v>67</v>
      </c>
      <c r="P30" s="109">
        <v>53</v>
      </c>
      <c r="Q30" s="109">
        <v>32</v>
      </c>
      <c r="R30" s="109">
        <v>3</v>
      </c>
      <c r="S30" s="109">
        <v>33</v>
      </c>
      <c r="T30" s="109">
        <v>53</v>
      </c>
    </row>
    <row r="31" spans="1:20" ht="16.5" customHeight="1">
      <c r="A31" s="107">
        <v>18</v>
      </c>
      <c r="B31" s="124" t="s">
        <v>75</v>
      </c>
      <c r="C31" s="108">
        <f t="shared" si="1"/>
        <v>105</v>
      </c>
      <c r="D31" s="109">
        <v>0</v>
      </c>
      <c r="E31" s="109">
        <v>0</v>
      </c>
      <c r="F31" s="109">
        <v>61</v>
      </c>
      <c r="G31" s="109">
        <v>17</v>
      </c>
      <c r="H31" s="109">
        <v>23</v>
      </c>
      <c r="I31" s="116">
        <v>2</v>
      </c>
      <c r="J31" s="116">
        <v>2</v>
      </c>
      <c r="K31" s="116">
        <v>0</v>
      </c>
      <c r="L31" s="116">
        <v>3</v>
      </c>
      <c r="M31" s="109">
        <v>23</v>
      </c>
      <c r="N31" s="109">
        <v>4</v>
      </c>
      <c r="O31" s="109">
        <v>9</v>
      </c>
      <c r="P31" s="109">
        <v>0</v>
      </c>
      <c r="Q31" s="109">
        <v>29</v>
      </c>
      <c r="R31" s="109">
        <v>7</v>
      </c>
      <c r="S31" s="109">
        <v>34</v>
      </c>
      <c r="T31" s="109">
        <v>35</v>
      </c>
    </row>
    <row r="32" spans="1:20" ht="16.5" customHeight="1">
      <c r="A32" s="107">
        <v>19</v>
      </c>
      <c r="B32" s="123" t="s">
        <v>274</v>
      </c>
      <c r="C32" s="108">
        <f t="shared" si="1"/>
        <v>194</v>
      </c>
      <c r="D32" s="109">
        <v>0</v>
      </c>
      <c r="E32" s="109">
        <v>0</v>
      </c>
      <c r="F32" s="109">
        <v>139</v>
      </c>
      <c r="G32" s="109">
        <v>12</v>
      </c>
      <c r="H32" s="109">
        <v>6</v>
      </c>
      <c r="I32" s="116">
        <v>36</v>
      </c>
      <c r="J32" s="116">
        <v>1</v>
      </c>
      <c r="K32" s="116">
        <v>0</v>
      </c>
      <c r="L32" s="116">
        <v>1</v>
      </c>
      <c r="M32" s="109">
        <v>25</v>
      </c>
      <c r="N32" s="109">
        <v>10</v>
      </c>
      <c r="O32" s="109">
        <v>12</v>
      </c>
      <c r="P32" s="109">
        <v>23</v>
      </c>
      <c r="Q32" s="109">
        <v>70</v>
      </c>
      <c r="R32" s="109">
        <v>9</v>
      </c>
      <c r="S32" s="109">
        <v>48</v>
      </c>
      <c r="T32" s="109">
        <v>67</v>
      </c>
    </row>
    <row r="33" spans="1:20" ht="16.5" customHeight="1">
      <c r="A33" s="107">
        <v>20</v>
      </c>
      <c r="B33" s="123" t="s">
        <v>276</v>
      </c>
      <c r="C33" s="108">
        <f t="shared" si="1"/>
        <v>168</v>
      </c>
      <c r="D33" s="109">
        <v>0</v>
      </c>
      <c r="E33" s="109">
        <v>0</v>
      </c>
      <c r="F33" s="109">
        <v>132</v>
      </c>
      <c r="G33" s="109">
        <v>16</v>
      </c>
      <c r="H33" s="109">
        <v>4</v>
      </c>
      <c r="I33" s="116">
        <v>14</v>
      </c>
      <c r="J33" s="116">
        <v>2</v>
      </c>
      <c r="K33" s="116">
        <v>0</v>
      </c>
      <c r="L33" s="116">
        <v>29</v>
      </c>
      <c r="M33" s="109">
        <v>46</v>
      </c>
      <c r="N33" s="109">
        <v>24</v>
      </c>
      <c r="O33" s="109">
        <v>8</v>
      </c>
      <c r="P33" s="109">
        <v>2</v>
      </c>
      <c r="Q33" s="109">
        <v>74</v>
      </c>
      <c r="R33" s="109">
        <v>10</v>
      </c>
      <c r="S33" s="109">
        <v>15</v>
      </c>
      <c r="T33" s="109">
        <v>19</v>
      </c>
    </row>
    <row r="34" spans="1:20" ht="16.5" customHeight="1">
      <c r="A34" s="107">
        <v>21</v>
      </c>
      <c r="B34" s="129" t="s">
        <v>76</v>
      </c>
      <c r="C34" s="108">
        <f t="shared" si="1"/>
        <v>172</v>
      </c>
      <c r="D34" s="109"/>
      <c r="E34" s="109"/>
      <c r="F34" s="109">
        <v>124</v>
      </c>
      <c r="G34" s="109">
        <v>13</v>
      </c>
      <c r="H34" s="109">
        <v>4</v>
      </c>
      <c r="I34" s="116">
        <v>21</v>
      </c>
      <c r="J34" s="116">
        <v>10</v>
      </c>
      <c r="K34" s="116">
        <v>0</v>
      </c>
      <c r="L34" s="116">
        <v>0</v>
      </c>
      <c r="M34" s="109">
        <v>13</v>
      </c>
      <c r="N34" s="109">
        <v>3</v>
      </c>
      <c r="O34" s="109">
        <v>0</v>
      </c>
      <c r="P34" s="109">
        <v>0</v>
      </c>
      <c r="Q34" s="109">
        <v>11</v>
      </c>
      <c r="R34" s="109">
        <v>0</v>
      </c>
      <c r="S34" s="109">
        <v>5</v>
      </c>
      <c r="T34" s="109"/>
    </row>
    <row r="35" spans="1:20" ht="16.5" customHeight="1">
      <c r="A35" s="107">
        <v>22</v>
      </c>
      <c r="B35" s="124" t="s">
        <v>77</v>
      </c>
      <c r="C35" s="108">
        <f t="shared" si="1"/>
        <v>123</v>
      </c>
      <c r="D35" s="109">
        <v>0</v>
      </c>
      <c r="E35" s="109">
        <v>0</v>
      </c>
      <c r="F35" s="109">
        <v>77</v>
      </c>
      <c r="G35" s="109">
        <v>12</v>
      </c>
      <c r="H35" s="109">
        <v>13</v>
      </c>
      <c r="I35" s="116">
        <v>14</v>
      </c>
      <c r="J35" s="116">
        <v>7</v>
      </c>
      <c r="K35" s="116">
        <v>0</v>
      </c>
      <c r="L35" s="116">
        <v>6</v>
      </c>
      <c r="M35" s="109">
        <v>30</v>
      </c>
      <c r="N35" s="109">
        <v>5</v>
      </c>
      <c r="O35" s="109">
        <v>11</v>
      </c>
      <c r="P35" s="109">
        <v>0</v>
      </c>
      <c r="Q35" s="109">
        <v>48</v>
      </c>
      <c r="R35" s="109">
        <v>4</v>
      </c>
      <c r="S35" s="109">
        <v>10</v>
      </c>
      <c r="T35" s="109">
        <v>0</v>
      </c>
    </row>
    <row r="36" spans="1:20" ht="16.5" customHeight="1">
      <c r="A36" s="107">
        <v>23</v>
      </c>
      <c r="B36" s="124" t="s">
        <v>78</v>
      </c>
      <c r="C36" s="108">
        <f t="shared" si="1"/>
        <v>84</v>
      </c>
      <c r="D36" s="109">
        <v>0</v>
      </c>
      <c r="E36" s="109">
        <v>0</v>
      </c>
      <c r="F36" s="109">
        <v>71</v>
      </c>
      <c r="G36" s="109">
        <v>5</v>
      </c>
      <c r="H36" s="109">
        <v>0</v>
      </c>
      <c r="I36" s="116">
        <v>5</v>
      </c>
      <c r="J36" s="116">
        <v>3</v>
      </c>
      <c r="K36" s="116">
        <v>0</v>
      </c>
      <c r="L36" s="116">
        <v>0</v>
      </c>
      <c r="M36" s="109">
        <v>14</v>
      </c>
      <c r="N36" s="109">
        <v>7</v>
      </c>
      <c r="O36" s="109">
        <v>0</v>
      </c>
      <c r="P36" s="109">
        <v>0</v>
      </c>
      <c r="Q36" s="109">
        <v>30</v>
      </c>
      <c r="R36" s="109">
        <v>9</v>
      </c>
      <c r="S36" s="109">
        <v>21</v>
      </c>
      <c r="T36" s="109">
        <v>0</v>
      </c>
    </row>
    <row r="37" spans="1:20" ht="16.5" customHeight="1">
      <c r="A37" s="107">
        <v>24</v>
      </c>
      <c r="B37" s="124" t="s">
        <v>79</v>
      </c>
      <c r="C37" s="108">
        <f t="shared" si="1"/>
        <v>515</v>
      </c>
      <c r="D37" s="109">
        <v>12</v>
      </c>
      <c r="E37" s="109">
        <v>2</v>
      </c>
      <c r="F37" s="109">
        <v>417</v>
      </c>
      <c r="G37" s="109">
        <v>63</v>
      </c>
      <c r="H37" s="109">
        <v>1</v>
      </c>
      <c r="I37" s="116">
        <v>14</v>
      </c>
      <c r="J37" s="116">
        <v>6</v>
      </c>
      <c r="K37" s="116">
        <v>0</v>
      </c>
      <c r="L37" s="116">
        <v>11</v>
      </c>
      <c r="M37" s="109">
        <v>147</v>
      </c>
      <c r="N37" s="109">
        <v>45</v>
      </c>
      <c r="O37" s="109">
        <v>385</v>
      </c>
      <c r="P37" s="109">
        <v>79</v>
      </c>
      <c r="Q37" s="109">
        <v>254</v>
      </c>
      <c r="R37" s="109">
        <v>34</v>
      </c>
      <c r="S37" s="109">
        <v>47</v>
      </c>
      <c r="T37" s="109">
        <v>44</v>
      </c>
    </row>
    <row r="38" spans="1:20" ht="16.5" customHeight="1">
      <c r="A38" s="107">
        <v>25</v>
      </c>
      <c r="B38" s="124" t="s">
        <v>283</v>
      </c>
      <c r="C38" s="108">
        <f t="shared" si="1"/>
        <v>134</v>
      </c>
      <c r="D38" s="109">
        <v>0</v>
      </c>
      <c r="E38" s="109">
        <v>0</v>
      </c>
      <c r="F38" s="109">
        <v>100</v>
      </c>
      <c r="G38" s="109">
        <v>12</v>
      </c>
      <c r="H38" s="109">
        <v>5</v>
      </c>
      <c r="I38" s="109">
        <v>6</v>
      </c>
      <c r="J38" s="109">
        <v>11</v>
      </c>
      <c r="K38" s="109">
        <v>0</v>
      </c>
      <c r="L38" s="109">
        <v>3</v>
      </c>
      <c r="M38" s="109">
        <v>58</v>
      </c>
      <c r="N38" s="109">
        <v>1</v>
      </c>
      <c r="O38" s="109">
        <v>63</v>
      </c>
      <c r="P38" s="109">
        <v>0</v>
      </c>
      <c r="Q38" s="109">
        <v>48</v>
      </c>
      <c r="R38" s="109">
        <v>5</v>
      </c>
      <c r="S38" s="109">
        <v>15</v>
      </c>
      <c r="T38" s="109">
        <v>66</v>
      </c>
    </row>
    <row r="39" spans="1:20" ht="16.5" customHeight="1">
      <c r="A39" s="107">
        <v>26</v>
      </c>
      <c r="B39" s="124" t="s">
        <v>80</v>
      </c>
      <c r="C39" s="108">
        <f t="shared" si="1"/>
        <v>0</v>
      </c>
      <c r="D39" s="109"/>
      <c r="E39" s="109"/>
      <c r="F39" s="109"/>
      <c r="G39" s="109"/>
      <c r="H39" s="109"/>
      <c r="I39" s="109"/>
      <c r="J39" s="109"/>
      <c r="K39" s="109"/>
      <c r="L39" s="109"/>
      <c r="M39" s="109"/>
      <c r="N39" s="109"/>
      <c r="O39" s="109"/>
      <c r="P39" s="109"/>
      <c r="Q39" s="109"/>
      <c r="R39" s="109"/>
      <c r="S39" s="109"/>
      <c r="T39" s="109"/>
    </row>
    <row r="40" spans="1:20" ht="16.5" customHeight="1">
      <c r="A40" s="107">
        <v>27</v>
      </c>
      <c r="B40" s="124" t="s">
        <v>81</v>
      </c>
      <c r="C40" s="108">
        <f t="shared" si="1"/>
        <v>202</v>
      </c>
      <c r="D40" s="109">
        <v>0</v>
      </c>
      <c r="E40" s="109">
        <v>1</v>
      </c>
      <c r="F40" s="109">
        <v>154</v>
      </c>
      <c r="G40" s="109">
        <v>16</v>
      </c>
      <c r="H40" s="109">
        <v>1</v>
      </c>
      <c r="I40" s="109">
        <v>21</v>
      </c>
      <c r="J40" s="109">
        <v>9</v>
      </c>
      <c r="K40" s="109">
        <v>0</v>
      </c>
      <c r="L40" s="109">
        <v>4</v>
      </c>
      <c r="M40" s="109">
        <v>69</v>
      </c>
      <c r="N40" s="109">
        <v>7</v>
      </c>
      <c r="O40" s="109">
        <v>59</v>
      </c>
      <c r="P40" s="109">
        <v>2</v>
      </c>
      <c r="Q40" s="109">
        <v>92</v>
      </c>
      <c r="R40" s="109">
        <v>3</v>
      </c>
      <c r="S40" s="109">
        <v>46</v>
      </c>
      <c r="T40" s="109">
        <v>61</v>
      </c>
    </row>
    <row r="41" spans="1:20" ht="16.5" customHeight="1">
      <c r="A41" s="107">
        <v>28</v>
      </c>
      <c r="B41" s="123" t="s">
        <v>265</v>
      </c>
      <c r="C41" s="108">
        <f t="shared" si="1"/>
        <v>103</v>
      </c>
      <c r="D41" s="125">
        <v>0</v>
      </c>
      <c r="E41" s="125">
        <v>0</v>
      </c>
      <c r="F41" s="125">
        <v>84</v>
      </c>
      <c r="G41" s="125">
        <v>10</v>
      </c>
      <c r="H41" s="125">
        <v>0</v>
      </c>
      <c r="I41" s="125">
        <v>7</v>
      </c>
      <c r="J41" s="125">
        <v>2</v>
      </c>
      <c r="K41" s="125">
        <v>0</v>
      </c>
      <c r="L41" s="125">
        <v>6</v>
      </c>
      <c r="M41" s="125">
        <v>17</v>
      </c>
      <c r="N41" s="125">
        <v>9</v>
      </c>
      <c r="O41" s="125">
        <v>3</v>
      </c>
      <c r="P41" s="125">
        <v>0</v>
      </c>
      <c r="Q41" s="125">
        <v>35</v>
      </c>
      <c r="R41" s="125">
        <v>8</v>
      </c>
      <c r="S41" s="125">
        <v>20</v>
      </c>
      <c r="T41" s="125">
        <v>40</v>
      </c>
    </row>
    <row r="42" spans="1:20" ht="16.5" customHeight="1">
      <c r="A42" s="107">
        <v>29</v>
      </c>
      <c r="B42" s="124" t="s">
        <v>82</v>
      </c>
      <c r="C42" s="108">
        <f t="shared" si="1"/>
        <v>117</v>
      </c>
      <c r="D42" s="109">
        <v>0</v>
      </c>
      <c r="E42" s="109">
        <v>0</v>
      </c>
      <c r="F42" s="109">
        <v>88</v>
      </c>
      <c r="G42" s="109">
        <v>11</v>
      </c>
      <c r="H42" s="109">
        <v>4</v>
      </c>
      <c r="I42" s="109">
        <v>12</v>
      </c>
      <c r="J42" s="109">
        <v>2</v>
      </c>
      <c r="K42" s="109">
        <v>0</v>
      </c>
      <c r="L42" s="109">
        <v>1</v>
      </c>
      <c r="M42" s="109">
        <v>53</v>
      </c>
      <c r="N42" s="109">
        <v>7</v>
      </c>
      <c r="O42" s="109">
        <v>81</v>
      </c>
      <c r="P42" s="109">
        <v>1</v>
      </c>
      <c r="Q42" s="109">
        <v>48</v>
      </c>
      <c r="R42" s="109">
        <v>8</v>
      </c>
      <c r="S42" s="109">
        <v>12</v>
      </c>
      <c r="T42" s="109">
        <v>0</v>
      </c>
    </row>
    <row r="43" spans="1:20" ht="16.5" customHeight="1">
      <c r="A43" s="107">
        <v>30</v>
      </c>
      <c r="B43" s="123" t="s">
        <v>294</v>
      </c>
      <c r="C43" s="108">
        <f t="shared" si="1"/>
        <v>617</v>
      </c>
      <c r="D43" s="109">
        <v>13</v>
      </c>
      <c r="E43" s="109">
        <v>0</v>
      </c>
      <c r="F43" s="109">
        <v>477</v>
      </c>
      <c r="G43" s="109">
        <v>49</v>
      </c>
      <c r="H43" s="109">
        <v>2</v>
      </c>
      <c r="I43" s="109">
        <v>63</v>
      </c>
      <c r="J43" s="109">
        <v>13</v>
      </c>
      <c r="K43" s="109">
        <v>0</v>
      </c>
      <c r="L43" s="109">
        <v>0</v>
      </c>
      <c r="M43" s="109">
        <v>112</v>
      </c>
      <c r="N43" s="109">
        <v>59</v>
      </c>
      <c r="O43" s="109">
        <v>155</v>
      </c>
      <c r="P43" s="109">
        <v>412</v>
      </c>
      <c r="Q43" s="109">
        <v>327</v>
      </c>
      <c r="R43" s="109">
        <v>37</v>
      </c>
      <c r="S43" s="109">
        <v>29</v>
      </c>
      <c r="T43" s="109">
        <v>0</v>
      </c>
    </row>
    <row r="44" spans="1:20" ht="16.5" customHeight="1">
      <c r="A44" s="107">
        <v>31</v>
      </c>
      <c r="B44" s="124" t="s">
        <v>83</v>
      </c>
      <c r="C44" s="108">
        <f t="shared" si="1"/>
        <v>110</v>
      </c>
      <c r="D44" s="109">
        <v>4</v>
      </c>
      <c r="E44" s="109">
        <v>0</v>
      </c>
      <c r="F44" s="109">
        <v>77</v>
      </c>
      <c r="G44" s="109">
        <v>6</v>
      </c>
      <c r="H44" s="109">
        <v>4</v>
      </c>
      <c r="I44" s="109">
        <v>14</v>
      </c>
      <c r="J44" s="109">
        <v>5</v>
      </c>
      <c r="K44" s="109">
        <v>0</v>
      </c>
      <c r="L44" s="109">
        <v>24</v>
      </c>
      <c r="M44" s="109">
        <v>37</v>
      </c>
      <c r="N44" s="109">
        <v>13</v>
      </c>
      <c r="O44" s="109">
        <v>68</v>
      </c>
      <c r="P44" s="109">
        <v>1</v>
      </c>
      <c r="Q44" s="109">
        <v>47</v>
      </c>
      <c r="R44" s="109">
        <v>9</v>
      </c>
      <c r="S44" s="109">
        <v>17</v>
      </c>
      <c r="T44" s="109">
        <v>37</v>
      </c>
    </row>
    <row r="45" spans="1:20" ht="16.5" customHeight="1">
      <c r="A45" s="107">
        <v>32</v>
      </c>
      <c r="B45" s="123" t="s">
        <v>273</v>
      </c>
      <c r="C45" s="108">
        <f t="shared" si="1"/>
        <v>189</v>
      </c>
      <c r="D45" s="125">
        <v>0</v>
      </c>
      <c r="E45" s="125">
        <v>0</v>
      </c>
      <c r="F45" s="125">
        <v>142</v>
      </c>
      <c r="G45" s="125">
        <v>8</v>
      </c>
      <c r="H45" s="125">
        <v>9</v>
      </c>
      <c r="I45" s="125">
        <v>27</v>
      </c>
      <c r="J45" s="125">
        <v>3</v>
      </c>
      <c r="K45" s="125">
        <v>0</v>
      </c>
      <c r="L45" s="125">
        <v>3</v>
      </c>
      <c r="M45" s="125">
        <v>18</v>
      </c>
      <c r="N45" s="125">
        <v>19</v>
      </c>
      <c r="O45" s="125">
        <v>25</v>
      </c>
      <c r="P45" s="125">
        <v>104</v>
      </c>
      <c r="Q45" s="125">
        <v>76</v>
      </c>
      <c r="R45" s="125">
        <v>1</v>
      </c>
      <c r="S45" s="125">
        <v>26</v>
      </c>
      <c r="T45" s="125">
        <v>0</v>
      </c>
    </row>
    <row r="46" spans="1:20" ht="16.5" customHeight="1">
      <c r="A46" s="107">
        <v>33</v>
      </c>
      <c r="B46" s="124" t="s">
        <v>290</v>
      </c>
      <c r="C46" s="108">
        <f aca="true" t="shared" si="2" ref="C46:C76">D46+E46+F46+G46+H46+I46+J46</f>
        <v>106</v>
      </c>
      <c r="D46" s="109">
        <v>0</v>
      </c>
      <c r="E46" s="109">
        <v>0</v>
      </c>
      <c r="F46" s="109">
        <v>66</v>
      </c>
      <c r="G46" s="109">
        <v>18</v>
      </c>
      <c r="H46" s="109">
        <v>7</v>
      </c>
      <c r="I46" s="116">
        <v>13</v>
      </c>
      <c r="J46" s="116">
        <v>2</v>
      </c>
      <c r="K46" s="116">
        <v>0</v>
      </c>
      <c r="L46" s="116">
        <v>1</v>
      </c>
      <c r="M46" s="109">
        <v>28</v>
      </c>
      <c r="N46" s="109">
        <v>5</v>
      </c>
      <c r="O46" s="109">
        <v>8</v>
      </c>
      <c r="P46" s="109">
        <v>0</v>
      </c>
      <c r="Q46" s="109">
        <v>26</v>
      </c>
      <c r="R46" s="109">
        <v>7</v>
      </c>
      <c r="S46" s="109">
        <v>17</v>
      </c>
      <c r="T46" s="109">
        <v>0</v>
      </c>
    </row>
    <row r="47" spans="1:20" s="60" customFormat="1" ht="16.5" customHeight="1">
      <c r="A47" s="107">
        <v>34</v>
      </c>
      <c r="B47" s="123" t="s">
        <v>295</v>
      </c>
      <c r="C47" s="108">
        <f t="shared" si="2"/>
        <v>119</v>
      </c>
      <c r="D47" s="109">
        <v>0</v>
      </c>
      <c r="E47" s="109">
        <v>0</v>
      </c>
      <c r="F47" s="109">
        <v>90</v>
      </c>
      <c r="G47" s="109">
        <v>11</v>
      </c>
      <c r="H47" s="109">
        <v>0</v>
      </c>
      <c r="I47" s="109">
        <v>12</v>
      </c>
      <c r="J47" s="109">
        <v>6</v>
      </c>
      <c r="K47" s="109">
        <v>2</v>
      </c>
      <c r="L47" s="109">
        <v>8</v>
      </c>
      <c r="M47" s="109">
        <v>14</v>
      </c>
      <c r="N47" s="109">
        <v>7</v>
      </c>
      <c r="O47" s="109">
        <v>23</v>
      </c>
      <c r="P47" s="109">
        <v>4</v>
      </c>
      <c r="Q47" s="109">
        <v>50</v>
      </c>
      <c r="R47" s="109">
        <v>3</v>
      </c>
      <c r="S47" s="109">
        <v>7</v>
      </c>
      <c r="T47" s="109">
        <v>60</v>
      </c>
    </row>
    <row r="48" spans="1:20" ht="16.5" customHeight="1">
      <c r="A48" s="107">
        <v>35</v>
      </c>
      <c r="B48" s="124" t="s">
        <v>84</v>
      </c>
      <c r="C48" s="108">
        <f t="shared" si="2"/>
        <v>73</v>
      </c>
      <c r="D48" s="109">
        <v>0</v>
      </c>
      <c r="E48" s="109">
        <v>0</v>
      </c>
      <c r="F48" s="109">
        <v>34</v>
      </c>
      <c r="G48" s="109">
        <v>4</v>
      </c>
      <c r="H48" s="109">
        <v>11</v>
      </c>
      <c r="I48" s="109">
        <v>11</v>
      </c>
      <c r="J48" s="109">
        <v>13</v>
      </c>
      <c r="K48" s="109">
        <v>0</v>
      </c>
      <c r="L48" s="109">
        <v>0</v>
      </c>
      <c r="M48" s="109">
        <v>5</v>
      </c>
      <c r="N48" s="109">
        <v>2</v>
      </c>
      <c r="O48" s="109">
        <v>12</v>
      </c>
      <c r="P48" s="109">
        <v>2</v>
      </c>
      <c r="Q48" s="109">
        <v>20</v>
      </c>
      <c r="R48" s="109">
        <v>1</v>
      </c>
      <c r="S48" s="109">
        <v>15</v>
      </c>
      <c r="T48" s="109">
        <v>38</v>
      </c>
    </row>
    <row r="49" spans="1:20" ht="16.5" customHeight="1">
      <c r="A49" s="107">
        <v>36</v>
      </c>
      <c r="B49" s="124" t="s">
        <v>85</v>
      </c>
      <c r="C49" s="108">
        <f t="shared" si="2"/>
        <v>126</v>
      </c>
      <c r="D49" s="109">
        <v>0</v>
      </c>
      <c r="E49" s="109">
        <v>0</v>
      </c>
      <c r="F49" s="109">
        <v>73</v>
      </c>
      <c r="G49" s="109">
        <v>11</v>
      </c>
      <c r="H49" s="109">
        <v>15</v>
      </c>
      <c r="I49" s="109">
        <v>17</v>
      </c>
      <c r="J49" s="109">
        <v>10</v>
      </c>
      <c r="K49" s="109">
        <v>0</v>
      </c>
      <c r="L49" s="109">
        <v>0</v>
      </c>
      <c r="M49" s="109">
        <v>80</v>
      </c>
      <c r="N49" s="109">
        <v>6</v>
      </c>
      <c r="O49" s="109">
        <v>77</v>
      </c>
      <c r="P49" s="109">
        <v>4</v>
      </c>
      <c r="Q49" s="109">
        <v>39</v>
      </c>
      <c r="R49" s="109">
        <v>10</v>
      </c>
      <c r="S49" s="109">
        <v>33</v>
      </c>
      <c r="T49" s="109">
        <v>44</v>
      </c>
    </row>
    <row r="50" spans="1:20" ht="16.5" customHeight="1">
      <c r="A50" s="107">
        <v>37</v>
      </c>
      <c r="B50" s="124" t="s">
        <v>86</v>
      </c>
      <c r="C50" s="108">
        <f t="shared" si="2"/>
        <v>107</v>
      </c>
      <c r="D50" s="109">
        <v>1</v>
      </c>
      <c r="E50" s="109">
        <v>0</v>
      </c>
      <c r="F50" s="109">
        <v>73</v>
      </c>
      <c r="G50" s="109">
        <v>12</v>
      </c>
      <c r="H50" s="109">
        <v>12</v>
      </c>
      <c r="I50" s="109">
        <v>5</v>
      </c>
      <c r="J50" s="109">
        <v>4</v>
      </c>
      <c r="K50" s="109">
        <v>0</v>
      </c>
      <c r="L50" s="109">
        <v>2</v>
      </c>
      <c r="M50" s="109">
        <v>21</v>
      </c>
      <c r="N50" s="109">
        <v>11</v>
      </c>
      <c r="O50" s="109">
        <v>0</v>
      </c>
      <c r="P50" s="109">
        <v>0</v>
      </c>
      <c r="Q50" s="109">
        <v>40</v>
      </c>
      <c r="R50" s="109">
        <v>12</v>
      </c>
      <c r="S50" s="109">
        <v>22</v>
      </c>
      <c r="T50" s="109">
        <v>33</v>
      </c>
    </row>
    <row r="51" spans="1:20" ht="16.5" customHeight="1">
      <c r="A51" s="107">
        <v>38</v>
      </c>
      <c r="B51" s="123" t="s">
        <v>277</v>
      </c>
      <c r="C51" s="108">
        <f t="shared" si="2"/>
        <v>159</v>
      </c>
      <c r="D51" s="109">
        <v>0</v>
      </c>
      <c r="E51" s="109">
        <v>0</v>
      </c>
      <c r="F51" s="109">
        <v>131</v>
      </c>
      <c r="G51" s="109">
        <v>7</v>
      </c>
      <c r="H51" s="109">
        <v>0</v>
      </c>
      <c r="I51" s="109">
        <v>21</v>
      </c>
      <c r="J51" s="109">
        <v>0</v>
      </c>
      <c r="K51" s="109">
        <v>0</v>
      </c>
      <c r="L51" s="109">
        <v>4</v>
      </c>
      <c r="M51" s="109">
        <v>34</v>
      </c>
      <c r="N51" s="109">
        <v>5</v>
      </c>
      <c r="O51" s="109">
        <v>12</v>
      </c>
      <c r="P51" s="109">
        <v>1</v>
      </c>
      <c r="Q51" s="109">
        <v>62</v>
      </c>
      <c r="R51" s="109">
        <v>9</v>
      </c>
      <c r="S51" s="109">
        <v>19</v>
      </c>
      <c r="T51" s="109">
        <v>68</v>
      </c>
    </row>
    <row r="52" spans="1:20" ht="16.5" customHeight="1">
      <c r="A52" s="107">
        <v>39</v>
      </c>
      <c r="B52" s="124" t="s">
        <v>271</v>
      </c>
      <c r="C52" s="108">
        <f t="shared" si="2"/>
        <v>182</v>
      </c>
      <c r="D52" s="109">
        <v>3</v>
      </c>
      <c r="E52" s="109">
        <v>0</v>
      </c>
      <c r="F52" s="109">
        <v>101</v>
      </c>
      <c r="G52" s="109">
        <v>15</v>
      </c>
      <c r="H52" s="109">
        <v>17</v>
      </c>
      <c r="I52" s="109">
        <v>26</v>
      </c>
      <c r="J52" s="109">
        <v>20</v>
      </c>
      <c r="K52" s="109">
        <v>0</v>
      </c>
      <c r="L52" s="109">
        <v>0</v>
      </c>
      <c r="M52" s="109">
        <v>17</v>
      </c>
      <c r="N52" s="109">
        <v>5</v>
      </c>
      <c r="O52" s="109">
        <v>1</v>
      </c>
      <c r="P52" s="109">
        <v>0</v>
      </c>
      <c r="Q52" s="109">
        <v>12</v>
      </c>
      <c r="R52" s="109">
        <v>0</v>
      </c>
      <c r="S52" s="109">
        <v>5</v>
      </c>
      <c r="T52" s="109">
        <v>9</v>
      </c>
    </row>
    <row r="53" spans="1:20" ht="16.5" customHeight="1">
      <c r="A53" s="107">
        <v>40</v>
      </c>
      <c r="B53" s="124" t="s">
        <v>87</v>
      </c>
      <c r="C53" s="108">
        <f t="shared" si="2"/>
        <v>122</v>
      </c>
      <c r="D53" s="109">
        <v>0</v>
      </c>
      <c r="E53" s="109">
        <v>0</v>
      </c>
      <c r="F53" s="109">
        <v>82</v>
      </c>
      <c r="G53" s="109">
        <v>11</v>
      </c>
      <c r="H53" s="109">
        <v>2</v>
      </c>
      <c r="I53" s="109">
        <v>10</v>
      </c>
      <c r="J53" s="109">
        <v>17</v>
      </c>
      <c r="K53" s="109">
        <v>0</v>
      </c>
      <c r="L53" s="109">
        <v>13</v>
      </c>
      <c r="M53" s="109">
        <v>104</v>
      </c>
      <c r="N53" s="109">
        <v>12</v>
      </c>
      <c r="O53" s="109">
        <v>85</v>
      </c>
      <c r="P53" s="109">
        <v>29</v>
      </c>
      <c r="Q53" s="109">
        <v>48</v>
      </c>
      <c r="R53" s="109">
        <v>4</v>
      </c>
      <c r="S53" s="109">
        <v>22</v>
      </c>
      <c r="T53" s="109">
        <v>48</v>
      </c>
    </row>
    <row r="54" spans="1:20" s="77" customFormat="1" ht="16.5" customHeight="1">
      <c r="A54" s="107">
        <v>41</v>
      </c>
      <c r="B54" s="124" t="s">
        <v>88</v>
      </c>
      <c r="C54" s="108">
        <f t="shared" si="2"/>
        <v>101</v>
      </c>
      <c r="D54" s="109">
        <v>0</v>
      </c>
      <c r="E54" s="109">
        <v>0</v>
      </c>
      <c r="F54" s="109">
        <v>83</v>
      </c>
      <c r="G54" s="109">
        <v>8</v>
      </c>
      <c r="H54" s="109">
        <v>2</v>
      </c>
      <c r="I54" s="109">
        <v>7</v>
      </c>
      <c r="J54" s="109">
        <v>1</v>
      </c>
      <c r="K54" s="109">
        <v>1</v>
      </c>
      <c r="L54" s="109">
        <v>12</v>
      </c>
      <c r="M54" s="109">
        <v>33</v>
      </c>
      <c r="N54" s="109">
        <v>6</v>
      </c>
      <c r="O54" s="109">
        <v>83</v>
      </c>
      <c r="P54" s="109">
        <v>12</v>
      </c>
      <c r="Q54" s="109">
        <v>41</v>
      </c>
      <c r="R54" s="109">
        <v>7</v>
      </c>
      <c r="S54" s="109">
        <v>15</v>
      </c>
      <c r="T54" s="109">
        <v>38</v>
      </c>
    </row>
    <row r="55" spans="1:20" s="78" customFormat="1" ht="16.5" customHeight="1">
      <c r="A55" s="107">
        <v>42</v>
      </c>
      <c r="B55" s="123" t="s">
        <v>272</v>
      </c>
      <c r="C55" s="108">
        <f t="shared" si="2"/>
        <v>93</v>
      </c>
      <c r="D55" s="125">
        <v>0</v>
      </c>
      <c r="E55" s="125">
        <v>0</v>
      </c>
      <c r="F55" s="125">
        <v>76</v>
      </c>
      <c r="G55" s="125">
        <v>4</v>
      </c>
      <c r="H55" s="125">
        <v>0</v>
      </c>
      <c r="I55" s="125">
        <v>13</v>
      </c>
      <c r="J55" s="125">
        <v>0</v>
      </c>
      <c r="K55" s="125">
        <v>0</v>
      </c>
      <c r="L55" s="125">
        <v>0</v>
      </c>
      <c r="M55" s="125">
        <v>8</v>
      </c>
      <c r="N55" s="125">
        <v>6</v>
      </c>
      <c r="O55" s="125">
        <v>5</v>
      </c>
      <c r="P55" s="125">
        <v>0</v>
      </c>
      <c r="Q55" s="125">
        <v>34</v>
      </c>
      <c r="R55" s="125">
        <v>4</v>
      </c>
      <c r="S55" s="125">
        <v>16</v>
      </c>
      <c r="T55" s="125">
        <v>39</v>
      </c>
    </row>
    <row r="56" spans="1:20" s="79" customFormat="1" ht="16.5" customHeight="1">
      <c r="A56" s="107">
        <v>43</v>
      </c>
      <c r="B56" s="124" t="s">
        <v>284</v>
      </c>
      <c r="C56" s="108">
        <f t="shared" si="2"/>
        <v>225</v>
      </c>
      <c r="D56" s="109">
        <v>2</v>
      </c>
      <c r="E56" s="109">
        <v>0</v>
      </c>
      <c r="F56" s="109">
        <v>148</v>
      </c>
      <c r="G56" s="109">
        <v>20</v>
      </c>
      <c r="H56" s="109">
        <v>3</v>
      </c>
      <c r="I56" s="109">
        <v>43</v>
      </c>
      <c r="J56" s="109">
        <v>9</v>
      </c>
      <c r="K56" s="109">
        <v>1</v>
      </c>
      <c r="L56" s="109">
        <v>0</v>
      </c>
      <c r="M56" s="109">
        <v>3</v>
      </c>
      <c r="N56" s="109">
        <v>5</v>
      </c>
      <c r="O56" s="109">
        <v>38</v>
      </c>
      <c r="P56" s="109">
        <v>0</v>
      </c>
      <c r="Q56" s="109">
        <v>92</v>
      </c>
      <c r="R56" s="109">
        <v>13</v>
      </c>
      <c r="S56" s="109">
        <v>10</v>
      </c>
      <c r="T56" s="109">
        <v>108</v>
      </c>
    </row>
    <row r="57" spans="1:20" ht="16.5" customHeight="1">
      <c r="A57" s="107">
        <v>44</v>
      </c>
      <c r="B57" s="124" t="s">
        <v>89</v>
      </c>
      <c r="C57" s="108">
        <f t="shared" si="2"/>
        <v>153</v>
      </c>
      <c r="D57" s="109">
        <v>2</v>
      </c>
      <c r="E57" s="109">
        <v>1</v>
      </c>
      <c r="F57" s="109">
        <v>107</v>
      </c>
      <c r="G57" s="109">
        <v>19</v>
      </c>
      <c r="H57" s="109">
        <v>4</v>
      </c>
      <c r="I57" s="109">
        <v>20</v>
      </c>
      <c r="J57" s="109">
        <v>0</v>
      </c>
      <c r="K57" s="109">
        <v>0</v>
      </c>
      <c r="L57" s="109">
        <v>1</v>
      </c>
      <c r="M57" s="109">
        <v>78</v>
      </c>
      <c r="N57" s="109">
        <v>22</v>
      </c>
      <c r="O57" s="109">
        <v>36</v>
      </c>
      <c r="P57" s="109">
        <v>0</v>
      </c>
      <c r="Q57" s="109">
        <v>63</v>
      </c>
      <c r="R57" s="109">
        <v>11</v>
      </c>
      <c r="S57" s="109">
        <v>12</v>
      </c>
      <c r="T57" s="109">
        <v>0</v>
      </c>
    </row>
    <row r="58" spans="1:20" ht="16.5" customHeight="1">
      <c r="A58" s="107">
        <v>45</v>
      </c>
      <c r="B58" s="124" t="s">
        <v>288</v>
      </c>
      <c r="C58" s="108">
        <f t="shared" si="2"/>
        <v>105</v>
      </c>
      <c r="D58" s="109"/>
      <c r="E58" s="109"/>
      <c r="F58" s="109">
        <v>74</v>
      </c>
      <c r="G58" s="109">
        <v>15</v>
      </c>
      <c r="H58" s="109">
        <v>5</v>
      </c>
      <c r="I58" s="109">
        <v>10</v>
      </c>
      <c r="J58" s="109">
        <v>1</v>
      </c>
      <c r="K58" s="109">
        <v>0</v>
      </c>
      <c r="L58" s="109">
        <v>0</v>
      </c>
      <c r="M58" s="109">
        <v>26</v>
      </c>
      <c r="N58" s="109">
        <v>12</v>
      </c>
      <c r="O58" s="109">
        <v>3</v>
      </c>
      <c r="P58" s="109">
        <v>90</v>
      </c>
      <c r="Q58" s="109">
        <v>40</v>
      </c>
      <c r="R58" s="109">
        <v>6</v>
      </c>
      <c r="S58" s="109">
        <v>10</v>
      </c>
      <c r="T58" s="109">
        <v>49</v>
      </c>
    </row>
    <row r="59" spans="1:20" ht="16.5" customHeight="1">
      <c r="A59" s="107">
        <v>46</v>
      </c>
      <c r="B59" s="124" t="s">
        <v>285</v>
      </c>
      <c r="C59" s="108">
        <f t="shared" si="2"/>
        <v>107</v>
      </c>
      <c r="D59" s="109">
        <v>0</v>
      </c>
      <c r="E59" s="109">
        <v>0</v>
      </c>
      <c r="F59" s="109">
        <v>87</v>
      </c>
      <c r="G59" s="109">
        <v>5</v>
      </c>
      <c r="H59" s="109">
        <v>0</v>
      </c>
      <c r="I59" s="109">
        <v>14</v>
      </c>
      <c r="J59" s="109">
        <v>1</v>
      </c>
      <c r="K59" s="109">
        <v>1</v>
      </c>
      <c r="L59" s="109">
        <v>7</v>
      </c>
      <c r="M59" s="109">
        <v>24</v>
      </c>
      <c r="N59" s="109">
        <v>6</v>
      </c>
      <c r="O59" s="109">
        <v>87</v>
      </c>
      <c r="P59" s="109">
        <v>14</v>
      </c>
      <c r="Q59" s="109">
        <v>47</v>
      </c>
      <c r="R59" s="109">
        <v>3</v>
      </c>
      <c r="S59" s="109">
        <v>13</v>
      </c>
      <c r="T59" s="109">
        <v>44</v>
      </c>
    </row>
    <row r="60" spans="1:20" ht="16.5" customHeight="1">
      <c r="A60" s="107">
        <v>47</v>
      </c>
      <c r="B60" s="124" t="s">
        <v>292</v>
      </c>
      <c r="C60" s="108">
        <f t="shared" si="2"/>
        <v>0</v>
      </c>
      <c r="D60" s="109"/>
      <c r="E60" s="109"/>
      <c r="F60" s="109"/>
      <c r="G60" s="109"/>
      <c r="H60" s="109"/>
      <c r="I60" s="109"/>
      <c r="J60" s="109"/>
      <c r="K60" s="109"/>
      <c r="L60" s="109"/>
      <c r="M60" s="109"/>
      <c r="N60" s="109"/>
      <c r="O60" s="109"/>
      <c r="P60" s="109"/>
      <c r="Q60" s="109"/>
      <c r="R60" s="109"/>
      <c r="S60" s="109"/>
      <c r="T60" s="109"/>
    </row>
    <row r="61" spans="1:20" ht="16.5" customHeight="1">
      <c r="A61" s="107">
        <v>48</v>
      </c>
      <c r="B61" s="124" t="s">
        <v>90</v>
      </c>
      <c r="C61" s="108">
        <f t="shared" si="2"/>
        <v>168</v>
      </c>
      <c r="D61" s="109">
        <v>1</v>
      </c>
      <c r="E61" s="109">
        <v>0</v>
      </c>
      <c r="F61" s="109">
        <v>125</v>
      </c>
      <c r="G61" s="109">
        <v>18</v>
      </c>
      <c r="H61" s="109">
        <v>0</v>
      </c>
      <c r="I61" s="109">
        <v>9</v>
      </c>
      <c r="J61" s="109">
        <v>15</v>
      </c>
      <c r="K61" s="109">
        <v>0</v>
      </c>
      <c r="L61" s="109">
        <v>3</v>
      </c>
      <c r="M61" s="109">
        <v>75</v>
      </c>
      <c r="N61" s="109">
        <v>9</v>
      </c>
      <c r="O61" s="109">
        <v>33</v>
      </c>
      <c r="P61" s="109">
        <v>70</v>
      </c>
      <c r="Q61" s="109">
        <v>71</v>
      </c>
      <c r="R61" s="109">
        <v>9</v>
      </c>
      <c r="S61" s="109">
        <v>22</v>
      </c>
      <c r="T61" s="109">
        <v>66</v>
      </c>
    </row>
    <row r="62" spans="1:20" ht="16.5" customHeight="1">
      <c r="A62" s="107">
        <v>49</v>
      </c>
      <c r="B62" s="124" t="s">
        <v>287</v>
      </c>
      <c r="C62" s="108">
        <f t="shared" si="2"/>
        <v>148</v>
      </c>
      <c r="D62" s="109">
        <v>0</v>
      </c>
      <c r="E62" s="109">
        <v>0</v>
      </c>
      <c r="F62" s="109">
        <v>89</v>
      </c>
      <c r="G62" s="109">
        <v>15</v>
      </c>
      <c r="H62" s="109">
        <v>18</v>
      </c>
      <c r="I62" s="109">
        <v>26</v>
      </c>
      <c r="J62" s="109">
        <v>0</v>
      </c>
      <c r="K62" s="109">
        <v>0</v>
      </c>
      <c r="L62" s="109">
        <v>1</v>
      </c>
      <c r="M62" s="109">
        <v>20</v>
      </c>
      <c r="N62" s="109">
        <v>14</v>
      </c>
      <c r="O62" s="109">
        <v>7</v>
      </c>
      <c r="P62" s="109">
        <v>81</v>
      </c>
      <c r="Q62" s="109">
        <v>51</v>
      </c>
      <c r="R62" s="109">
        <v>4</v>
      </c>
      <c r="S62" s="109">
        <v>24</v>
      </c>
      <c r="T62" s="109">
        <v>67</v>
      </c>
    </row>
    <row r="63" spans="1:20" ht="16.5" customHeight="1">
      <c r="A63" s="107">
        <v>50</v>
      </c>
      <c r="B63" s="124" t="s">
        <v>286</v>
      </c>
      <c r="C63" s="108">
        <f t="shared" si="2"/>
        <v>112</v>
      </c>
      <c r="D63" s="109">
        <v>0</v>
      </c>
      <c r="E63" s="109">
        <v>0</v>
      </c>
      <c r="F63" s="109">
        <v>88</v>
      </c>
      <c r="G63" s="109">
        <v>6</v>
      </c>
      <c r="H63" s="109">
        <v>1</v>
      </c>
      <c r="I63" s="109">
        <v>17</v>
      </c>
      <c r="J63" s="109">
        <v>0</v>
      </c>
      <c r="K63" s="109">
        <v>0</v>
      </c>
      <c r="L63" s="109">
        <v>2</v>
      </c>
      <c r="M63" s="109">
        <v>66</v>
      </c>
      <c r="N63" s="109">
        <v>5</v>
      </c>
      <c r="O63" s="109">
        <v>38</v>
      </c>
      <c r="P63" s="109">
        <v>0</v>
      </c>
      <c r="Q63" s="109">
        <v>48</v>
      </c>
      <c r="R63" s="109">
        <v>12</v>
      </c>
      <c r="S63" s="109">
        <v>13</v>
      </c>
      <c r="T63" s="109">
        <v>0</v>
      </c>
    </row>
    <row r="64" spans="1:20" ht="16.5" customHeight="1">
      <c r="A64" s="107">
        <v>51</v>
      </c>
      <c r="B64" s="123" t="s">
        <v>278</v>
      </c>
      <c r="C64" s="108">
        <f t="shared" si="2"/>
        <v>114</v>
      </c>
      <c r="D64" s="109">
        <v>0</v>
      </c>
      <c r="E64" s="109">
        <v>0</v>
      </c>
      <c r="F64" s="109">
        <v>80</v>
      </c>
      <c r="G64" s="109">
        <v>11</v>
      </c>
      <c r="H64" s="109">
        <v>12</v>
      </c>
      <c r="I64" s="109">
        <v>9</v>
      </c>
      <c r="J64" s="109">
        <v>2</v>
      </c>
      <c r="K64" s="109">
        <v>0</v>
      </c>
      <c r="L64" s="109">
        <v>2</v>
      </c>
      <c r="M64" s="109">
        <v>43</v>
      </c>
      <c r="N64" s="109">
        <v>14</v>
      </c>
      <c r="O64" s="109">
        <v>16</v>
      </c>
      <c r="P64" s="109">
        <v>52</v>
      </c>
      <c r="Q64" s="109">
        <v>40</v>
      </c>
      <c r="R64" s="109">
        <v>7</v>
      </c>
      <c r="S64" s="109">
        <v>20</v>
      </c>
      <c r="T64" s="109">
        <v>0</v>
      </c>
    </row>
    <row r="65" spans="1:20" ht="16.5" customHeight="1">
      <c r="A65" s="107">
        <v>52</v>
      </c>
      <c r="B65" s="124" t="s">
        <v>91</v>
      </c>
      <c r="C65" s="108">
        <f t="shared" si="2"/>
        <v>127</v>
      </c>
      <c r="D65" s="109">
        <v>0</v>
      </c>
      <c r="E65" s="109">
        <v>0</v>
      </c>
      <c r="F65" s="109">
        <v>70</v>
      </c>
      <c r="G65" s="109">
        <v>8</v>
      </c>
      <c r="H65" s="109">
        <v>18</v>
      </c>
      <c r="I65" s="109">
        <v>22</v>
      </c>
      <c r="J65" s="109">
        <v>9</v>
      </c>
      <c r="K65" s="109">
        <v>0</v>
      </c>
      <c r="L65" s="109">
        <v>1</v>
      </c>
      <c r="M65" s="109">
        <v>68</v>
      </c>
      <c r="N65" s="109">
        <v>4</v>
      </c>
      <c r="O65" s="109">
        <v>25</v>
      </c>
      <c r="P65" s="109">
        <v>42</v>
      </c>
      <c r="Q65" s="109">
        <v>42</v>
      </c>
      <c r="R65" s="109">
        <v>6</v>
      </c>
      <c r="S65" s="109">
        <v>15</v>
      </c>
      <c r="T65" s="109">
        <v>17</v>
      </c>
    </row>
    <row r="66" spans="1:20" ht="16.5" customHeight="1">
      <c r="A66" s="107">
        <v>53</v>
      </c>
      <c r="B66" s="123" t="s">
        <v>291</v>
      </c>
      <c r="C66" s="108">
        <f t="shared" si="2"/>
        <v>158</v>
      </c>
      <c r="D66" s="109">
        <v>3</v>
      </c>
      <c r="E66" s="109">
        <v>0</v>
      </c>
      <c r="F66" s="109">
        <v>112</v>
      </c>
      <c r="G66" s="109">
        <v>15</v>
      </c>
      <c r="H66" s="109">
        <v>5</v>
      </c>
      <c r="I66" s="109">
        <v>21</v>
      </c>
      <c r="J66" s="109">
        <v>2</v>
      </c>
      <c r="K66" s="109">
        <v>1</v>
      </c>
      <c r="L66" s="109">
        <v>6</v>
      </c>
      <c r="M66" s="109">
        <v>51</v>
      </c>
      <c r="N66" s="109">
        <v>7</v>
      </c>
      <c r="O66" s="109">
        <v>46</v>
      </c>
      <c r="P66" s="109">
        <v>7</v>
      </c>
      <c r="Q66" s="109">
        <v>60</v>
      </c>
      <c r="R66" s="109">
        <v>7</v>
      </c>
      <c r="S66" s="109">
        <v>32</v>
      </c>
      <c r="T66" s="109">
        <v>59</v>
      </c>
    </row>
    <row r="67" spans="1:20" ht="16.5" customHeight="1">
      <c r="A67" s="107">
        <v>54</v>
      </c>
      <c r="B67" s="123" t="s">
        <v>279</v>
      </c>
      <c r="C67" s="108">
        <f t="shared" si="2"/>
        <v>190</v>
      </c>
      <c r="D67" s="109">
        <v>0</v>
      </c>
      <c r="E67" s="109">
        <v>0</v>
      </c>
      <c r="F67" s="109">
        <v>148</v>
      </c>
      <c r="G67" s="109">
        <v>20</v>
      </c>
      <c r="H67" s="109">
        <v>6</v>
      </c>
      <c r="I67" s="116">
        <v>16</v>
      </c>
      <c r="J67" s="116">
        <v>0</v>
      </c>
      <c r="K67" s="116">
        <v>0</v>
      </c>
      <c r="L67" s="116">
        <v>20</v>
      </c>
      <c r="M67" s="109">
        <v>52</v>
      </c>
      <c r="N67" s="109">
        <v>23</v>
      </c>
      <c r="O67" s="109">
        <v>19</v>
      </c>
      <c r="P67" s="109">
        <v>1</v>
      </c>
      <c r="Q67" s="109">
        <v>65</v>
      </c>
      <c r="R67" s="109">
        <v>0</v>
      </c>
      <c r="S67" s="109">
        <v>13</v>
      </c>
      <c r="T67" s="109">
        <v>1</v>
      </c>
    </row>
    <row r="68" spans="1:20" ht="16.5" customHeight="1">
      <c r="A68" s="107">
        <v>55</v>
      </c>
      <c r="B68" s="124" t="s">
        <v>296</v>
      </c>
      <c r="C68" s="108">
        <f t="shared" si="2"/>
        <v>0</v>
      </c>
      <c r="D68" s="109"/>
      <c r="E68" s="109"/>
      <c r="F68" s="109"/>
      <c r="G68" s="109"/>
      <c r="H68" s="109"/>
      <c r="I68" s="109"/>
      <c r="J68" s="109"/>
      <c r="K68" s="109"/>
      <c r="L68" s="109"/>
      <c r="M68" s="109"/>
      <c r="N68" s="109"/>
      <c r="O68" s="109"/>
      <c r="P68" s="109"/>
      <c r="Q68" s="109"/>
      <c r="R68" s="109"/>
      <c r="S68" s="109"/>
      <c r="T68" s="109"/>
    </row>
    <row r="69" spans="1:20" ht="16.5" customHeight="1">
      <c r="A69" s="107">
        <v>56</v>
      </c>
      <c r="B69" s="124" t="s">
        <v>95</v>
      </c>
      <c r="C69" s="108">
        <f t="shared" si="2"/>
        <v>95</v>
      </c>
      <c r="D69" s="109">
        <v>0</v>
      </c>
      <c r="E69" s="109">
        <v>0</v>
      </c>
      <c r="F69" s="109">
        <v>65</v>
      </c>
      <c r="G69" s="109">
        <v>12</v>
      </c>
      <c r="H69" s="109">
        <v>6</v>
      </c>
      <c r="I69" s="109">
        <v>6</v>
      </c>
      <c r="J69" s="109">
        <v>6</v>
      </c>
      <c r="K69" s="109">
        <v>0</v>
      </c>
      <c r="L69" s="109">
        <v>10</v>
      </c>
      <c r="M69" s="109">
        <v>51</v>
      </c>
      <c r="N69" s="109">
        <v>8</v>
      </c>
      <c r="O69" s="109">
        <v>42</v>
      </c>
      <c r="P69" s="109">
        <v>0</v>
      </c>
      <c r="Q69" s="109">
        <v>47</v>
      </c>
      <c r="R69" s="109">
        <v>0</v>
      </c>
      <c r="S69" s="109">
        <v>11</v>
      </c>
      <c r="T69" s="109">
        <v>8</v>
      </c>
    </row>
    <row r="70" spans="1:20" ht="16.5" customHeight="1">
      <c r="A70" s="107">
        <v>57</v>
      </c>
      <c r="B70" s="124" t="s">
        <v>92</v>
      </c>
      <c r="C70" s="108">
        <f t="shared" si="2"/>
        <v>111</v>
      </c>
      <c r="D70" s="109">
        <v>0</v>
      </c>
      <c r="E70" s="109">
        <v>0</v>
      </c>
      <c r="F70" s="109">
        <v>77</v>
      </c>
      <c r="G70" s="109">
        <v>16</v>
      </c>
      <c r="H70" s="109">
        <v>1</v>
      </c>
      <c r="I70" s="109">
        <v>15</v>
      </c>
      <c r="J70" s="109">
        <v>2</v>
      </c>
      <c r="K70" s="109">
        <v>0</v>
      </c>
      <c r="L70" s="109">
        <v>9</v>
      </c>
      <c r="M70" s="109">
        <v>23</v>
      </c>
      <c r="N70" s="109">
        <v>8</v>
      </c>
      <c r="O70" s="109">
        <v>85</v>
      </c>
      <c r="P70" s="109">
        <v>17</v>
      </c>
      <c r="Q70" s="109">
        <v>48</v>
      </c>
      <c r="R70" s="109">
        <v>9</v>
      </c>
      <c r="S70" s="109">
        <v>16</v>
      </c>
      <c r="T70" s="109">
        <v>0</v>
      </c>
    </row>
    <row r="71" spans="1:20" ht="16.5" customHeight="1">
      <c r="A71" s="107">
        <v>58</v>
      </c>
      <c r="B71" s="124" t="s">
        <v>93</v>
      </c>
      <c r="C71" s="108">
        <f t="shared" si="2"/>
        <v>132</v>
      </c>
      <c r="D71" s="109">
        <v>2</v>
      </c>
      <c r="E71" s="109">
        <v>0</v>
      </c>
      <c r="F71" s="109">
        <v>101</v>
      </c>
      <c r="G71" s="109">
        <v>11</v>
      </c>
      <c r="H71" s="109">
        <v>1</v>
      </c>
      <c r="I71" s="109">
        <v>12</v>
      </c>
      <c r="J71" s="109">
        <v>5</v>
      </c>
      <c r="K71" s="109">
        <v>0</v>
      </c>
      <c r="L71" s="109">
        <v>0</v>
      </c>
      <c r="M71" s="109">
        <v>59</v>
      </c>
      <c r="N71" s="109">
        <v>5</v>
      </c>
      <c r="O71" s="109">
        <v>36</v>
      </c>
      <c r="P71" s="109">
        <v>2</v>
      </c>
      <c r="Q71" s="109">
        <v>66</v>
      </c>
      <c r="R71" s="109">
        <v>0</v>
      </c>
      <c r="S71" s="109">
        <v>7</v>
      </c>
      <c r="T71" s="109">
        <v>0</v>
      </c>
    </row>
    <row r="72" spans="1:20" ht="16.5" customHeight="1">
      <c r="A72" s="107">
        <v>59</v>
      </c>
      <c r="B72" s="124" t="s">
        <v>94</v>
      </c>
      <c r="C72" s="108">
        <f t="shared" si="2"/>
        <v>290</v>
      </c>
      <c r="D72" s="109">
        <v>2</v>
      </c>
      <c r="E72" s="109">
        <v>0</v>
      </c>
      <c r="F72" s="109">
        <v>201</v>
      </c>
      <c r="G72" s="109">
        <v>28</v>
      </c>
      <c r="H72" s="109">
        <v>21</v>
      </c>
      <c r="I72" s="109">
        <v>38</v>
      </c>
      <c r="J72" s="109">
        <v>0</v>
      </c>
      <c r="K72" s="109">
        <v>0</v>
      </c>
      <c r="L72" s="109">
        <v>6</v>
      </c>
      <c r="M72" s="109">
        <v>109</v>
      </c>
      <c r="N72" s="109">
        <v>25</v>
      </c>
      <c r="O72" s="109">
        <v>178</v>
      </c>
      <c r="P72" s="109">
        <v>61</v>
      </c>
      <c r="Q72" s="109">
        <v>107</v>
      </c>
      <c r="R72" s="109">
        <v>14</v>
      </c>
      <c r="S72" s="109">
        <v>60</v>
      </c>
      <c r="T72" s="109">
        <v>32</v>
      </c>
    </row>
    <row r="73" spans="1:20" ht="16.5" customHeight="1">
      <c r="A73" s="107">
        <v>60</v>
      </c>
      <c r="B73" s="123" t="s">
        <v>280</v>
      </c>
      <c r="C73" s="108">
        <f t="shared" si="2"/>
        <v>117</v>
      </c>
      <c r="D73" s="109">
        <v>0</v>
      </c>
      <c r="E73" s="109">
        <v>0</v>
      </c>
      <c r="F73" s="109">
        <v>91</v>
      </c>
      <c r="G73" s="109">
        <v>19</v>
      </c>
      <c r="H73" s="109">
        <v>2</v>
      </c>
      <c r="I73" s="109">
        <v>2</v>
      </c>
      <c r="J73" s="109">
        <v>3</v>
      </c>
      <c r="K73" s="109">
        <v>0</v>
      </c>
      <c r="L73" s="109">
        <v>0</v>
      </c>
      <c r="M73" s="109">
        <v>20</v>
      </c>
      <c r="N73" s="109">
        <v>9</v>
      </c>
      <c r="O73" s="109">
        <v>13</v>
      </c>
      <c r="P73" s="109">
        <v>0</v>
      </c>
      <c r="Q73" s="109">
        <v>50</v>
      </c>
      <c r="R73" s="109">
        <v>0</v>
      </c>
      <c r="S73" s="109">
        <v>30</v>
      </c>
      <c r="T73" s="109">
        <v>0</v>
      </c>
    </row>
    <row r="74" spans="1:20" ht="16.5" customHeight="1">
      <c r="A74" s="107">
        <v>61</v>
      </c>
      <c r="B74" s="123" t="s">
        <v>281</v>
      </c>
      <c r="C74" s="108">
        <f t="shared" si="2"/>
        <v>114</v>
      </c>
      <c r="D74" s="109">
        <v>0</v>
      </c>
      <c r="E74" s="109">
        <v>0</v>
      </c>
      <c r="F74" s="109">
        <v>92</v>
      </c>
      <c r="G74" s="109">
        <v>8</v>
      </c>
      <c r="H74" s="109">
        <v>1</v>
      </c>
      <c r="I74" s="109">
        <v>11</v>
      </c>
      <c r="J74" s="109">
        <v>2</v>
      </c>
      <c r="K74" s="109">
        <v>0</v>
      </c>
      <c r="L74" s="109">
        <v>0</v>
      </c>
      <c r="M74" s="109">
        <v>17</v>
      </c>
      <c r="N74" s="109">
        <v>16</v>
      </c>
      <c r="O74" s="109">
        <v>9</v>
      </c>
      <c r="P74" s="109">
        <v>0</v>
      </c>
      <c r="Q74" s="109">
        <v>54</v>
      </c>
      <c r="R74" s="109">
        <v>3</v>
      </c>
      <c r="S74" s="109">
        <v>21</v>
      </c>
      <c r="T74" s="109">
        <v>0</v>
      </c>
    </row>
    <row r="75" spans="1:20" ht="16.5" customHeight="1">
      <c r="A75" s="107">
        <v>62</v>
      </c>
      <c r="B75" s="124" t="s">
        <v>96</v>
      </c>
      <c r="C75" s="108">
        <f t="shared" si="2"/>
        <v>116</v>
      </c>
      <c r="D75" s="109">
        <v>3</v>
      </c>
      <c r="E75" s="109">
        <v>0</v>
      </c>
      <c r="F75" s="109">
        <v>85</v>
      </c>
      <c r="G75" s="109">
        <v>4</v>
      </c>
      <c r="H75" s="109">
        <v>3</v>
      </c>
      <c r="I75" s="109">
        <v>21</v>
      </c>
      <c r="J75" s="109">
        <v>0</v>
      </c>
      <c r="K75" s="109">
        <v>1</v>
      </c>
      <c r="L75" s="109">
        <v>2</v>
      </c>
      <c r="M75" s="109">
        <v>26</v>
      </c>
      <c r="N75" s="109">
        <v>12</v>
      </c>
      <c r="O75" s="109">
        <v>0</v>
      </c>
      <c r="P75" s="109">
        <v>0</v>
      </c>
      <c r="Q75" s="109">
        <v>41</v>
      </c>
      <c r="R75" s="109">
        <v>10</v>
      </c>
      <c r="S75" s="109">
        <v>29</v>
      </c>
      <c r="T75" s="109">
        <v>36</v>
      </c>
    </row>
    <row r="76" spans="1:20" ht="16.5" customHeight="1">
      <c r="A76" s="107">
        <v>63</v>
      </c>
      <c r="B76" s="124" t="s">
        <v>97</v>
      </c>
      <c r="C76" s="108">
        <f t="shared" si="2"/>
        <v>116</v>
      </c>
      <c r="D76" s="109">
        <v>0</v>
      </c>
      <c r="E76" s="109">
        <v>0</v>
      </c>
      <c r="F76" s="109">
        <v>78</v>
      </c>
      <c r="G76" s="109">
        <v>13</v>
      </c>
      <c r="H76" s="109">
        <v>8</v>
      </c>
      <c r="I76" s="109">
        <v>10</v>
      </c>
      <c r="J76" s="109">
        <v>7</v>
      </c>
      <c r="K76" s="109">
        <v>0</v>
      </c>
      <c r="L76" s="109">
        <v>13</v>
      </c>
      <c r="M76" s="109">
        <v>46</v>
      </c>
      <c r="N76" s="109">
        <v>7</v>
      </c>
      <c r="O76" s="109">
        <v>36</v>
      </c>
      <c r="P76" s="109">
        <v>3</v>
      </c>
      <c r="Q76" s="109">
        <v>49</v>
      </c>
      <c r="R76" s="109">
        <v>0</v>
      </c>
      <c r="S76" s="109">
        <v>13</v>
      </c>
      <c r="T76" s="109">
        <v>15</v>
      </c>
    </row>
    <row r="77" spans="1:17" ht="15.75">
      <c r="A77" s="4"/>
      <c r="B77" s="4"/>
      <c r="C77" s="4"/>
      <c r="D77" s="4"/>
      <c r="E77" s="4"/>
      <c r="F77" s="4"/>
      <c r="G77" s="4"/>
      <c r="H77" s="4"/>
      <c r="I77" s="4"/>
      <c r="J77" s="4"/>
      <c r="K77" s="4"/>
      <c r="L77" s="4"/>
      <c r="M77" s="4"/>
      <c r="N77" s="4"/>
      <c r="O77" s="4"/>
      <c r="P77" s="4"/>
      <c r="Q77" s="4"/>
    </row>
    <row r="78" spans="1:20" ht="15.75">
      <c r="A78" s="1"/>
      <c r="B78" s="564" t="s">
        <v>120</v>
      </c>
      <c r="C78" s="564"/>
      <c r="D78" s="564"/>
      <c r="E78" s="564"/>
      <c r="F78" s="75"/>
      <c r="G78" s="75"/>
      <c r="H78" s="75"/>
      <c r="I78" s="75"/>
      <c r="J78" s="75"/>
      <c r="K78" s="75"/>
      <c r="L78" s="57"/>
      <c r="M78" s="57"/>
      <c r="N78" s="75" t="s">
        <v>206</v>
      </c>
      <c r="O78" s="57"/>
      <c r="P78" s="57"/>
      <c r="Q78" s="57"/>
      <c r="R78" s="57"/>
      <c r="S78" s="57"/>
      <c r="T78" s="57"/>
    </row>
    <row r="79" spans="1:20" ht="15.75">
      <c r="A79" s="1"/>
      <c r="B79" s="565" t="s">
        <v>175</v>
      </c>
      <c r="C79" s="565"/>
      <c r="D79" s="565"/>
      <c r="E79" s="565"/>
      <c r="F79" s="5"/>
      <c r="G79" s="5"/>
      <c r="H79" s="5"/>
      <c r="I79" s="5"/>
      <c r="J79" s="5"/>
      <c r="K79" s="5"/>
      <c r="L79" s="57"/>
      <c r="M79" s="57"/>
      <c r="N79" s="566" t="s">
        <v>176</v>
      </c>
      <c r="O79" s="566"/>
      <c r="P79" s="566"/>
      <c r="Q79" s="566"/>
      <c r="R79" s="566"/>
      <c r="S79" s="566"/>
      <c r="T79" s="566"/>
    </row>
    <row r="80" spans="1:20" ht="16.5">
      <c r="A80" s="4"/>
      <c r="B80" s="560" t="s">
        <v>121</v>
      </c>
      <c r="C80" s="560"/>
      <c r="D80" s="560"/>
      <c r="E80" s="560"/>
      <c r="F80" s="4"/>
      <c r="G80" s="4"/>
      <c r="H80" s="4"/>
      <c r="I80" s="4"/>
      <c r="J80" s="4"/>
      <c r="K80" s="4"/>
      <c r="L80" s="4"/>
      <c r="M80" s="4"/>
      <c r="N80" s="561" t="s">
        <v>122</v>
      </c>
      <c r="O80" s="561"/>
      <c r="P80" s="561"/>
      <c r="Q80" s="561"/>
      <c r="R80" s="561"/>
      <c r="S80" s="561"/>
      <c r="T80" s="561"/>
    </row>
    <row r="81" spans="1:17" ht="15.75">
      <c r="A81" s="4"/>
      <c r="B81" s="4"/>
      <c r="C81" s="4"/>
      <c r="D81" s="4"/>
      <c r="E81" s="4"/>
      <c r="F81" s="4"/>
      <c r="G81" s="4"/>
      <c r="H81" s="4"/>
      <c r="I81" s="4"/>
      <c r="J81" s="4"/>
      <c r="K81" s="4"/>
      <c r="L81" s="4"/>
      <c r="M81" s="4"/>
      <c r="N81" s="4"/>
      <c r="O81" s="4"/>
      <c r="P81" s="4"/>
      <c r="Q81" s="4"/>
    </row>
    <row r="87" spans="1:20" ht="15.75">
      <c r="A87" s="76" t="s">
        <v>123</v>
      </c>
      <c r="B87" s="77"/>
      <c r="C87" s="77"/>
      <c r="D87" s="77"/>
      <c r="E87" s="77"/>
      <c r="F87" s="77"/>
      <c r="G87" s="77"/>
      <c r="H87" s="77"/>
      <c r="I87" s="77"/>
      <c r="J87" s="77"/>
      <c r="K87" s="77"/>
      <c r="L87" s="77"/>
      <c r="M87" s="77"/>
      <c r="N87" s="77"/>
      <c r="O87" s="77"/>
      <c r="P87" s="77"/>
      <c r="Q87" s="77"/>
      <c r="R87" s="77"/>
      <c r="S87" s="77"/>
      <c r="T87" s="77"/>
    </row>
    <row r="88" spans="1:20" ht="15.75">
      <c r="A88" s="78"/>
      <c r="B88" s="8" t="s">
        <v>207</v>
      </c>
      <c r="C88" s="8"/>
      <c r="D88" s="8"/>
      <c r="E88" s="8"/>
      <c r="F88" s="8"/>
      <c r="G88" s="8"/>
      <c r="H88" s="8"/>
      <c r="I88" s="78"/>
      <c r="J88" s="78"/>
      <c r="K88" s="78"/>
      <c r="L88" s="78"/>
      <c r="M88" s="78"/>
      <c r="N88" s="78"/>
      <c r="O88" s="78"/>
      <c r="P88" s="78"/>
      <c r="Q88" s="78"/>
      <c r="R88" s="78"/>
      <c r="S88" s="78"/>
      <c r="T88" s="78"/>
    </row>
    <row r="89" spans="1:20" ht="15.75">
      <c r="A89" s="79"/>
      <c r="B89" s="8" t="s">
        <v>208</v>
      </c>
      <c r="C89" s="53"/>
      <c r="D89" s="53"/>
      <c r="E89" s="53"/>
      <c r="F89" s="53"/>
      <c r="G89" s="53"/>
      <c r="H89" s="53"/>
      <c r="I89" s="79"/>
      <c r="J89" s="79"/>
      <c r="K89" s="79"/>
      <c r="L89" s="79"/>
      <c r="M89" s="79"/>
      <c r="N89" s="79"/>
      <c r="O89" s="79"/>
      <c r="P89" s="79"/>
      <c r="Q89" s="79"/>
      <c r="R89" s="79"/>
      <c r="S89" s="79"/>
      <c r="T89" s="79"/>
    </row>
  </sheetData>
  <sheetProtection/>
  <mergeCells count="39">
    <mergeCell ref="B80:E80"/>
    <mergeCell ref="N80:T80"/>
    <mergeCell ref="I10:I11"/>
    <mergeCell ref="A13:B13"/>
    <mergeCell ref="B78:E78"/>
    <mergeCell ref="B79:E79"/>
    <mergeCell ref="N79:T79"/>
    <mergeCell ref="N9:P10"/>
    <mergeCell ref="Q9:Q11"/>
    <mergeCell ref="R9:R11"/>
    <mergeCell ref="T9:T11"/>
    <mergeCell ref="D10:D11"/>
    <mergeCell ref="E10:E11"/>
    <mergeCell ref="F10:F11"/>
    <mergeCell ref="G10:G11"/>
    <mergeCell ref="H10:H11"/>
    <mergeCell ref="D9:E9"/>
    <mergeCell ref="F9:G9"/>
    <mergeCell ref="H9:I9"/>
    <mergeCell ref="J9:J11"/>
    <mergeCell ref="K9:M10"/>
    <mergeCell ref="S9:S11"/>
    <mergeCell ref="A2:C2"/>
    <mergeCell ref="E2:N2"/>
    <mergeCell ref="P2:T2"/>
    <mergeCell ref="A3:D3"/>
    <mergeCell ref="E3:N3"/>
    <mergeCell ref="A7:B11"/>
    <mergeCell ref="C7:C11"/>
    <mergeCell ref="D7:J7"/>
    <mergeCell ref="K7:T8"/>
    <mergeCell ref="D8:J8"/>
    <mergeCell ref="P6:T6"/>
    <mergeCell ref="P3:T3"/>
    <mergeCell ref="A4:C4"/>
    <mergeCell ref="E4:N4"/>
    <mergeCell ref="P4:T4"/>
    <mergeCell ref="A5:C5"/>
    <mergeCell ref="P5:T5"/>
  </mergeCells>
  <printOptions/>
  <pageMargins left="0.7086614173228347" right="0.7086614173228347" top="0.17" bottom="0.19"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Nguyen</cp:lastModifiedBy>
  <cp:lastPrinted>2017-07-07T05:52:14Z</cp:lastPrinted>
  <dcterms:created xsi:type="dcterms:W3CDTF">2004-03-07T02:36:29Z</dcterms:created>
  <dcterms:modified xsi:type="dcterms:W3CDTF">2018-01-17T09:37:50Z</dcterms:modified>
  <cp:category/>
  <cp:version/>
  <cp:contentType/>
  <cp:contentStatus/>
</cp:coreProperties>
</file>